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A" sheetId="2" r:id="rId2"/>
    <sheet name="16P2" sheetId="91" state="hidden" r:id="rId3"/>
    <sheet name="Info2" sheetId="81" r:id="rId4"/>
    <sheet name="8OAA1" sheetId="8" state="hidden" r:id="rId5"/>
    <sheet name="8OBB2" sheetId="9" state="hidden" r:id="rId6"/>
    <sheet name="8Oaa3" sheetId="17" state="hidden" r:id="rId7"/>
    <sheet name="Info3" sheetId="82" state="hidden" r:id="rId8"/>
    <sheet name="Brackets" sheetId="92" r:id="rId9"/>
    <sheet name="Sheet11" sheetId="47" state="hidden" r:id="rId10"/>
  </sheets>
  <definedNames>
    <definedName name="Info">Info!$A$5:$M$17</definedName>
    <definedName name="_xlnm.Print_Area" localSheetId="8">Brackets!$A$1:$O$50</definedName>
  </definedNames>
  <calcPr calcId="145621"/>
</workbook>
</file>

<file path=xl/calcChain.xml><?xml version="1.0" encoding="utf-8"?>
<calcChain xmlns="http://schemas.openxmlformats.org/spreadsheetml/2006/main">
  <c r="AB62" i="2" l="1"/>
  <c r="AB61" i="2"/>
  <c r="AB60" i="2"/>
  <c r="AB59" i="2"/>
  <c r="AB58" i="2"/>
  <c r="AB50" i="2"/>
  <c r="AB49" i="2"/>
  <c r="AB48" i="2"/>
  <c r="AB47" i="2"/>
  <c r="AB46" i="2"/>
  <c r="B17" i="2" l="1"/>
  <c r="J5" i="81" s="1"/>
  <c r="B42" i="92" s="1"/>
  <c r="B16" i="2"/>
  <c r="I5" i="81" s="1"/>
  <c r="B38" i="92" s="1"/>
  <c r="J16" i="92" l="1"/>
  <c r="D12" i="92"/>
  <c r="I15" i="92"/>
  <c r="C12" i="92"/>
  <c r="AA64" i="2"/>
  <c r="Z64" i="2"/>
  <c r="W64" i="2"/>
  <c r="V64" i="2"/>
  <c r="S64" i="2"/>
  <c r="R64" i="2"/>
  <c r="O64" i="2"/>
  <c r="N64" i="2"/>
  <c r="K64" i="2"/>
  <c r="J64" i="2"/>
  <c r="G64" i="2"/>
  <c r="F64" i="2"/>
  <c r="AA63" i="2"/>
  <c r="Y62" i="2"/>
  <c r="X62" i="2"/>
  <c r="U62" i="2"/>
  <c r="T62" i="2"/>
  <c r="Q62" i="2"/>
  <c r="P62" i="2"/>
  <c r="M62" i="2"/>
  <c r="L62" i="2"/>
  <c r="I62" i="2"/>
  <c r="H62" i="2"/>
  <c r="E62" i="2"/>
  <c r="Y61" i="2"/>
  <c r="X61" i="2"/>
  <c r="U61" i="2"/>
  <c r="T61" i="2"/>
  <c r="Q61" i="2"/>
  <c r="P61" i="2"/>
  <c r="M61" i="2"/>
  <c r="L61" i="2"/>
  <c r="I61" i="2"/>
  <c r="H61" i="2"/>
  <c r="E61" i="2"/>
  <c r="Y60" i="2"/>
  <c r="X60" i="2"/>
  <c r="U60" i="2"/>
  <c r="T60" i="2"/>
  <c r="Q60" i="2"/>
  <c r="P60" i="2"/>
  <c r="M60" i="2"/>
  <c r="L60" i="2"/>
  <c r="I60" i="2"/>
  <c r="H60" i="2"/>
  <c r="E60" i="2"/>
  <c r="Y59" i="2"/>
  <c r="X59" i="2"/>
  <c r="U59" i="2"/>
  <c r="T59" i="2"/>
  <c r="Q59" i="2"/>
  <c r="P59" i="2"/>
  <c r="M59" i="2"/>
  <c r="L59" i="2"/>
  <c r="I59" i="2"/>
  <c r="H59" i="2"/>
  <c r="E59" i="2"/>
  <c r="Y58" i="2"/>
  <c r="X58" i="2"/>
  <c r="U58" i="2"/>
  <c r="T58" i="2"/>
  <c r="Q58" i="2"/>
  <c r="P58" i="2"/>
  <c r="M58" i="2"/>
  <c r="L58" i="2"/>
  <c r="I58" i="2"/>
  <c r="H58" i="2"/>
  <c r="E58" i="2"/>
  <c r="AA52" i="2"/>
  <c r="Z52" i="2"/>
  <c r="W52" i="2"/>
  <c r="V52" i="2"/>
  <c r="S52" i="2"/>
  <c r="R52" i="2"/>
  <c r="O52" i="2"/>
  <c r="N52" i="2"/>
  <c r="K52" i="2"/>
  <c r="J52" i="2"/>
  <c r="G52" i="2"/>
  <c r="F52" i="2"/>
  <c r="AA51" i="2"/>
  <c r="Y50" i="2"/>
  <c r="X50" i="2"/>
  <c r="U50" i="2"/>
  <c r="T50" i="2"/>
  <c r="Q50" i="2"/>
  <c r="P50" i="2"/>
  <c r="M50" i="2"/>
  <c r="L50" i="2"/>
  <c r="I50" i="2"/>
  <c r="H50" i="2"/>
  <c r="E50" i="2"/>
  <c r="Y49" i="2"/>
  <c r="X49" i="2"/>
  <c r="U49" i="2"/>
  <c r="T49" i="2"/>
  <c r="Q49" i="2"/>
  <c r="P49" i="2"/>
  <c r="M49" i="2"/>
  <c r="L49" i="2"/>
  <c r="I49" i="2"/>
  <c r="H49" i="2"/>
  <c r="E49" i="2"/>
  <c r="Y48" i="2"/>
  <c r="X48" i="2"/>
  <c r="U48" i="2"/>
  <c r="T48" i="2"/>
  <c r="Q48" i="2"/>
  <c r="P48" i="2"/>
  <c r="M48" i="2"/>
  <c r="L48" i="2"/>
  <c r="I48" i="2"/>
  <c r="H48" i="2"/>
  <c r="E48" i="2"/>
  <c r="Y47" i="2"/>
  <c r="X47" i="2"/>
  <c r="U47" i="2"/>
  <c r="T47" i="2"/>
  <c r="Q47" i="2"/>
  <c r="P47" i="2"/>
  <c r="M47" i="2"/>
  <c r="L47" i="2"/>
  <c r="I47" i="2"/>
  <c r="H47" i="2"/>
  <c r="E47" i="2"/>
  <c r="Y46" i="2"/>
  <c r="X46" i="2"/>
  <c r="U46" i="2"/>
  <c r="T46" i="2"/>
  <c r="Q46" i="2"/>
  <c r="P46" i="2"/>
  <c r="M46" i="2"/>
  <c r="L46" i="2"/>
  <c r="I46" i="2"/>
  <c r="H46" i="2"/>
  <c r="E46" i="2"/>
  <c r="B15" i="2"/>
  <c r="H5" i="81" s="1"/>
  <c r="E33" i="92" s="1"/>
  <c r="B14" i="2"/>
  <c r="G5" i="81" s="1"/>
  <c r="B28" i="92" s="1"/>
  <c r="D4" i="92"/>
  <c r="R4" i="91"/>
  <c r="R4" i="2"/>
  <c r="F36" i="92"/>
  <c r="C41" i="92"/>
  <c r="F22" i="92"/>
  <c r="C27" i="92"/>
  <c r="F8" i="92"/>
  <c r="G37" i="92"/>
  <c r="G23" i="92"/>
  <c r="G9" i="92"/>
  <c r="D27" i="92"/>
  <c r="D41" i="92"/>
  <c r="P19" i="91"/>
  <c r="P20" i="91"/>
  <c r="O24" i="91"/>
  <c r="AB19" i="91"/>
  <c r="AB20" i="91"/>
  <c r="AA24" i="91"/>
  <c r="E31" i="91"/>
  <c r="E32" i="91"/>
  <c r="F36" i="91"/>
  <c r="U31" i="91"/>
  <c r="U32" i="91"/>
  <c r="V36" i="91"/>
  <c r="L43" i="91"/>
  <c r="L44" i="91"/>
  <c r="L45" i="91"/>
  <c r="K48" i="91"/>
  <c r="K11" i="91"/>
  <c r="I22" i="2"/>
  <c r="I23" i="2"/>
  <c r="L22" i="2"/>
  <c r="L23" i="2"/>
  <c r="Q22" i="2"/>
  <c r="Q23" i="2"/>
  <c r="T22" i="2"/>
  <c r="T23" i="2"/>
  <c r="L34" i="2"/>
  <c r="L35" i="2"/>
  <c r="I34" i="2"/>
  <c r="I35" i="2"/>
  <c r="AB34" i="2"/>
  <c r="AB35" i="2"/>
  <c r="AB36" i="2"/>
  <c r="Y34" i="2"/>
  <c r="Y35" i="2"/>
  <c r="Y36" i="2"/>
  <c r="I70" i="2"/>
  <c r="I71" i="2"/>
  <c r="L70" i="2"/>
  <c r="L71" i="2"/>
  <c r="Y31" i="91"/>
  <c r="Y32" i="91"/>
  <c r="Z36" i="91"/>
  <c r="AB31" i="91"/>
  <c r="AB32" i="91"/>
  <c r="AA36" i="91"/>
  <c r="Y37" i="91"/>
  <c r="I43" i="91"/>
  <c r="I44" i="91"/>
  <c r="I45" i="91"/>
  <c r="J48" i="91"/>
  <c r="L49" i="91"/>
  <c r="L19" i="91"/>
  <c r="L20" i="91"/>
  <c r="K24" i="91"/>
  <c r="I19" i="91"/>
  <c r="I20" i="91"/>
  <c r="J24" i="91"/>
  <c r="L25" i="91"/>
  <c r="T19" i="91"/>
  <c r="T20" i="91"/>
  <c r="T21" i="91"/>
  <c r="S24" i="91"/>
  <c r="Q19" i="91"/>
  <c r="Q20" i="91"/>
  <c r="Q21" i="91"/>
  <c r="R24" i="91"/>
  <c r="T25" i="91"/>
  <c r="I31" i="91"/>
  <c r="I32" i="91"/>
  <c r="I33" i="91"/>
  <c r="J36" i="91"/>
  <c r="L31" i="91"/>
  <c r="L32" i="91"/>
  <c r="L33" i="91"/>
  <c r="K36" i="91"/>
  <c r="I37" i="91"/>
  <c r="F12" i="91"/>
  <c r="U22" i="2"/>
  <c r="U23" i="2"/>
  <c r="Q34" i="2"/>
  <c r="Q35" i="2"/>
  <c r="P70" i="2"/>
  <c r="P71" i="2"/>
  <c r="M22" i="2"/>
  <c r="M23" i="2"/>
  <c r="D3" i="92"/>
  <c r="B13" i="2"/>
  <c r="F5" i="81" s="1"/>
  <c r="B14" i="92" s="1"/>
  <c r="B14" i="91"/>
  <c r="B10" i="91"/>
  <c r="B11" i="17"/>
  <c r="B13" i="91"/>
  <c r="B10" i="2"/>
  <c r="C5" i="81" s="1"/>
  <c r="E19" i="92" s="1"/>
  <c r="B12" i="2"/>
  <c r="E5" i="81" s="1"/>
  <c r="B10" i="92" s="1"/>
  <c r="B12" i="91"/>
  <c r="B11" i="91"/>
  <c r="B11" i="8"/>
  <c r="B11" i="2"/>
  <c r="D5" i="81" s="1"/>
  <c r="B11" i="9" s="1"/>
  <c r="B10" i="8"/>
  <c r="B9" i="91"/>
  <c r="B9" i="2"/>
  <c r="B5" i="81" s="1"/>
  <c r="B9" i="8" s="1"/>
  <c r="P72" i="2"/>
  <c r="P73" i="2"/>
  <c r="P74" i="2"/>
  <c r="Y19" i="91"/>
  <c r="Y20" i="91"/>
  <c r="M31" i="91"/>
  <c r="M32" i="91"/>
  <c r="M43" i="91"/>
  <c r="M44" i="91"/>
  <c r="M45" i="91"/>
  <c r="U19" i="91"/>
  <c r="U20" i="91"/>
  <c r="U21" i="91"/>
  <c r="Q31" i="91"/>
  <c r="Q32" i="91"/>
  <c r="Q33" i="91"/>
  <c r="P43" i="91"/>
  <c r="P44" i="91"/>
  <c r="P45" i="91"/>
  <c r="B3" i="92"/>
  <c r="B1" i="92"/>
  <c r="M19" i="91"/>
  <c r="M20" i="91"/>
  <c r="D13" i="82"/>
  <c r="X19" i="91"/>
  <c r="X20" i="91"/>
  <c r="X21" i="91"/>
  <c r="P31" i="91"/>
  <c r="P32" i="91"/>
  <c r="P33" i="91"/>
  <c r="M33" i="91"/>
  <c r="M34" i="91"/>
  <c r="M35" i="91"/>
  <c r="N36" i="91"/>
  <c r="X31" i="91"/>
  <c r="X32" i="91"/>
  <c r="X33" i="91"/>
  <c r="U33" i="91"/>
  <c r="E43" i="91"/>
  <c r="E44" i="91"/>
  <c r="H43" i="91"/>
  <c r="H44" i="91"/>
  <c r="P21" i="91"/>
  <c r="H19" i="91"/>
  <c r="H20" i="91"/>
  <c r="H31" i="91"/>
  <c r="H32" i="91"/>
  <c r="T31" i="91"/>
  <c r="T32" i="91"/>
  <c r="T33" i="91"/>
  <c r="E19" i="91"/>
  <c r="E20" i="91"/>
  <c r="AB33" i="91"/>
  <c r="AB34" i="91"/>
  <c r="AB35" i="91"/>
  <c r="P46" i="91"/>
  <c r="P47" i="91"/>
  <c r="O48" i="91"/>
  <c r="V37" i="91"/>
  <c r="J25" i="91"/>
  <c r="V25" i="91"/>
  <c r="N37" i="91"/>
  <c r="G49" i="91"/>
  <c r="O10" i="91"/>
  <c r="W37" i="91"/>
  <c r="N25" i="91"/>
  <c r="Z25" i="91"/>
  <c r="G37" i="91"/>
  <c r="J49" i="91"/>
  <c r="O11" i="91"/>
  <c r="Z37" i="91"/>
  <c r="K25" i="91"/>
  <c r="S25" i="91"/>
  <c r="J37" i="91"/>
  <c r="K49" i="91"/>
  <c r="O12" i="91"/>
  <c r="AA37" i="91"/>
  <c r="G25" i="91"/>
  <c r="AA25" i="91"/>
  <c r="O37" i="91"/>
  <c r="O49" i="91"/>
  <c r="O14" i="91"/>
  <c r="F25" i="91"/>
  <c r="R25" i="91"/>
  <c r="F37" i="91"/>
  <c r="R37" i="91"/>
  <c r="F49" i="91"/>
  <c r="O9" i="91"/>
  <c r="O25" i="91"/>
  <c r="W25" i="91"/>
  <c r="K37" i="91"/>
  <c r="S37" i="91"/>
  <c r="N49" i="91"/>
  <c r="O13" i="91"/>
  <c r="O15" i="91"/>
  <c r="P22" i="2"/>
  <c r="P23" i="2"/>
  <c r="P24" i="2"/>
  <c r="M24" i="2"/>
  <c r="AB22" i="2"/>
  <c r="AB23" i="2"/>
  <c r="Y22" i="2"/>
  <c r="Y23" i="2"/>
  <c r="E34" i="2"/>
  <c r="E35" i="2"/>
  <c r="H34" i="2"/>
  <c r="H35" i="2"/>
  <c r="U34" i="2"/>
  <c r="U35" i="2"/>
  <c r="U36" i="2"/>
  <c r="X34" i="2"/>
  <c r="X35" i="2"/>
  <c r="X36" i="2"/>
  <c r="L72" i="2"/>
  <c r="I72" i="2"/>
  <c r="H70" i="2"/>
  <c r="H71" i="2"/>
  <c r="E70" i="2"/>
  <c r="E71" i="2"/>
  <c r="J28" i="2"/>
  <c r="V28" i="2"/>
  <c r="N40" i="2"/>
  <c r="V40" i="2"/>
  <c r="G76" i="2"/>
  <c r="F28" i="2"/>
  <c r="R28" i="2"/>
  <c r="F40" i="2"/>
  <c r="R40" i="2"/>
  <c r="F76" i="2"/>
  <c r="Z40" i="2"/>
  <c r="K28" i="2"/>
  <c r="S28" i="2"/>
  <c r="K40" i="2"/>
  <c r="K76" i="2"/>
  <c r="P34" i="2"/>
  <c r="P35" i="2"/>
  <c r="P36" i="2"/>
  <c r="M34" i="2"/>
  <c r="M35" i="2"/>
  <c r="M36" i="2"/>
  <c r="H22" i="2"/>
  <c r="H23" i="2"/>
  <c r="H24" i="2"/>
  <c r="E22" i="2"/>
  <c r="E23" i="2"/>
  <c r="E24" i="2"/>
  <c r="AB37" i="2"/>
  <c r="AB38" i="2"/>
  <c r="D14" i="82"/>
  <c r="D26" i="82"/>
  <c r="D17" i="82"/>
  <c r="D23" i="82"/>
  <c r="D20" i="82"/>
  <c r="D29" i="82"/>
  <c r="D9" i="82"/>
  <c r="D10" i="82"/>
  <c r="D7" i="82"/>
  <c r="D6" i="82"/>
  <c r="B1" i="2"/>
  <c r="B1" i="91"/>
  <c r="C2" i="91"/>
  <c r="C3" i="91"/>
  <c r="E21" i="91"/>
  <c r="E22" i="91"/>
  <c r="E23" i="91"/>
  <c r="F24" i="91"/>
  <c r="H21" i="91"/>
  <c r="H22" i="91"/>
  <c r="H23" i="91"/>
  <c r="G24" i="91"/>
  <c r="Q22" i="91"/>
  <c r="Q23" i="91"/>
  <c r="T22" i="91"/>
  <c r="T23" i="91"/>
  <c r="E33" i="91"/>
  <c r="E34" i="91"/>
  <c r="E35" i="91"/>
  <c r="H33" i="91"/>
  <c r="H34" i="91"/>
  <c r="H35" i="91"/>
  <c r="G36" i="91"/>
  <c r="H37" i="91"/>
  <c r="Q34" i="91"/>
  <c r="Q35" i="91"/>
  <c r="R36" i="91"/>
  <c r="T34" i="91"/>
  <c r="T35" i="91"/>
  <c r="S36" i="91"/>
  <c r="T37" i="91"/>
  <c r="E45" i="91"/>
  <c r="E46" i="91"/>
  <c r="E47" i="91"/>
  <c r="F48" i="91"/>
  <c r="H45" i="91"/>
  <c r="H46" i="91"/>
  <c r="H47" i="91"/>
  <c r="G48" i="91"/>
  <c r="H49" i="91"/>
  <c r="I21" i="91"/>
  <c r="I22" i="91"/>
  <c r="I23" i="91"/>
  <c r="L21" i="91"/>
  <c r="L22" i="91"/>
  <c r="L23" i="91"/>
  <c r="U22" i="91"/>
  <c r="U23" i="91"/>
  <c r="V24" i="91"/>
  <c r="X22" i="91"/>
  <c r="X23" i="91"/>
  <c r="W24" i="91"/>
  <c r="X25" i="91"/>
  <c r="P34" i="91"/>
  <c r="P35" i="91"/>
  <c r="O36" i="91"/>
  <c r="P37" i="91"/>
  <c r="U34" i="91"/>
  <c r="U35" i="91"/>
  <c r="X34" i="91"/>
  <c r="X35" i="91"/>
  <c r="W36" i="91"/>
  <c r="X37" i="91"/>
  <c r="L46" i="91"/>
  <c r="L47" i="91"/>
  <c r="I46" i="91"/>
  <c r="I47" i="91"/>
  <c r="I49" i="91"/>
  <c r="M21" i="91"/>
  <c r="M22" i="91"/>
  <c r="M23" i="91"/>
  <c r="N24" i="91"/>
  <c r="P22" i="91"/>
  <c r="P23" i="91"/>
  <c r="Y21" i="91"/>
  <c r="Y22" i="91"/>
  <c r="Y23" i="91"/>
  <c r="Z24" i="91"/>
  <c r="AB21" i="91"/>
  <c r="AB22" i="91"/>
  <c r="AB23" i="91"/>
  <c r="AB25" i="91"/>
  <c r="I34" i="91"/>
  <c r="I35" i="91"/>
  <c r="L34" i="91"/>
  <c r="L35" i="91"/>
  <c r="L37" i="91"/>
  <c r="Y33" i="91"/>
  <c r="Y34" i="91"/>
  <c r="Y35" i="91"/>
  <c r="M46" i="91"/>
  <c r="M47" i="91"/>
  <c r="N48" i="91"/>
  <c r="M49" i="91"/>
  <c r="G28" i="2"/>
  <c r="AA28" i="2"/>
  <c r="O40" i="2"/>
  <c r="AA40" i="2"/>
  <c r="O76" i="2"/>
  <c r="E25" i="2"/>
  <c r="E26" i="2"/>
  <c r="Y24" i="2"/>
  <c r="Y25" i="2"/>
  <c r="Y26" i="2"/>
  <c r="M37" i="2"/>
  <c r="M38" i="2"/>
  <c r="Y37" i="2"/>
  <c r="Y38" i="2"/>
  <c r="M70" i="2"/>
  <c r="M71" i="2"/>
  <c r="M72" i="2"/>
  <c r="M73" i="2"/>
  <c r="M74" i="2"/>
  <c r="H25" i="2"/>
  <c r="H26" i="2"/>
  <c r="AB24" i="2"/>
  <c r="AB25" i="2"/>
  <c r="AB26" i="2"/>
  <c r="P37" i="2"/>
  <c r="P38" i="2"/>
  <c r="S40" i="2"/>
  <c r="O28" i="2"/>
  <c r="W28" i="2"/>
  <c r="J40" i="2"/>
  <c r="N76" i="2"/>
  <c r="Q36" i="2"/>
  <c r="Q37" i="2"/>
  <c r="Q38" i="2"/>
  <c r="U24" i="2"/>
  <c r="U25" i="2"/>
  <c r="U26" i="2"/>
  <c r="I36" i="2"/>
  <c r="I37" i="2"/>
  <c r="I38" i="2"/>
  <c r="T34" i="2"/>
  <c r="T35" i="2"/>
  <c r="T36" i="2"/>
  <c r="T37" i="2"/>
  <c r="T38" i="2"/>
  <c r="P25" i="2"/>
  <c r="P26" i="2"/>
  <c r="X22" i="2"/>
  <c r="X23" i="2"/>
  <c r="X24" i="2"/>
  <c r="X25" i="2"/>
  <c r="X26" i="2"/>
  <c r="L36" i="2"/>
  <c r="L37" i="2"/>
  <c r="L38" i="2"/>
  <c r="M25" i="2"/>
  <c r="M26" i="2"/>
  <c r="Q24" i="2"/>
  <c r="Q25" i="2"/>
  <c r="Q26" i="2"/>
  <c r="I24" i="2"/>
  <c r="I25" i="2"/>
  <c r="I26" i="2"/>
  <c r="I73" i="2"/>
  <c r="I74" i="2"/>
  <c r="T24" i="2"/>
  <c r="T25" i="2"/>
  <c r="T26" i="2"/>
  <c r="L24" i="2"/>
  <c r="L25" i="2"/>
  <c r="L26" i="2"/>
  <c r="L73" i="2"/>
  <c r="L74" i="2"/>
  <c r="G40" i="2"/>
  <c r="N28" i="2"/>
  <c r="Z28" i="2"/>
  <c r="W40" i="2"/>
  <c r="J76" i="2"/>
  <c r="E36" i="2"/>
  <c r="E37" i="2"/>
  <c r="E38" i="2"/>
  <c r="U37" i="2"/>
  <c r="U38" i="2"/>
  <c r="H36" i="2"/>
  <c r="H37" i="2"/>
  <c r="H38" i="2"/>
  <c r="X37" i="2"/>
  <c r="X38" i="2"/>
  <c r="H72" i="2"/>
  <c r="H73" i="2"/>
  <c r="H74" i="2"/>
  <c r="E72" i="2"/>
  <c r="E73" i="2"/>
  <c r="E74" i="2"/>
  <c r="D11" i="17"/>
  <c r="C11" i="17"/>
  <c r="R3" i="8"/>
  <c r="K3" i="8" s="1"/>
  <c r="F24" i="17"/>
  <c r="N24" i="17"/>
  <c r="Z24" i="17"/>
  <c r="O9" i="17"/>
  <c r="E18" i="17"/>
  <c r="E19" i="17"/>
  <c r="M18" i="17"/>
  <c r="M19" i="17"/>
  <c r="Y18" i="17"/>
  <c r="Y19" i="17"/>
  <c r="H18" i="17"/>
  <c r="H19" i="17"/>
  <c r="P18" i="17"/>
  <c r="P19" i="17"/>
  <c r="AB18" i="17"/>
  <c r="AB19" i="17"/>
  <c r="H18" i="9"/>
  <c r="H19" i="9"/>
  <c r="H20" i="9"/>
  <c r="E18" i="9"/>
  <c r="E19" i="9"/>
  <c r="E20" i="9"/>
  <c r="T18" i="9"/>
  <c r="T19" i="9"/>
  <c r="Q18" i="9"/>
  <c r="Q19" i="9"/>
  <c r="U18" i="9"/>
  <c r="U19" i="9"/>
  <c r="U20" i="9"/>
  <c r="X18" i="9"/>
  <c r="X19" i="9"/>
  <c r="X20" i="9"/>
  <c r="G24" i="8"/>
  <c r="S24" i="8"/>
  <c r="V24" i="8"/>
  <c r="O11" i="8"/>
  <c r="H18" i="8"/>
  <c r="H19" i="8"/>
  <c r="T18" i="8"/>
  <c r="T19" i="8"/>
  <c r="U18" i="8"/>
  <c r="U19" i="8"/>
  <c r="E18" i="8"/>
  <c r="E19" i="8"/>
  <c r="Q18" i="8"/>
  <c r="Q19" i="8"/>
  <c r="X18" i="8"/>
  <c r="X19" i="8"/>
  <c r="K24" i="8"/>
  <c r="O24" i="8"/>
  <c r="W24" i="8"/>
  <c r="O12" i="8"/>
  <c r="L18" i="8"/>
  <c r="L19" i="8"/>
  <c r="L20" i="8"/>
  <c r="P18" i="8"/>
  <c r="P19" i="8"/>
  <c r="I18" i="8"/>
  <c r="I19" i="8"/>
  <c r="I20" i="8"/>
  <c r="M18" i="8"/>
  <c r="M19" i="8"/>
  <c r="F24" i="8"/>
  <c r="N24" i="8"/>
  <c r="Z24" i="8"/>
  <c r="O9" i="8"/>
  <c r="Y18" i="8"/>
  <c r="Y19" i="8"/>
  <c r="Y20" i="8"/>
  <c r="AB18" i="8"/>
  <c r="AB19" i="8"/>
  <c r="AB20" i="8"/>
  <c r="J24" i="8"/>
  <c r="R24" i="8"/>
  <c r="AA24" i="8"/>
  <c r="O10" i="8"/>
  <c r="Y20" i="17"/>
  <c r="X20" i="17"/>
  <c r="X19" i="17"/>
  <c r="X18" i="17"/>
  <c r="U20" i="17"/>
  <c r="T20" i="17"/>
  <c r="U19" i="17"/>
  <c r="T19" i="17"/>
  <c r="U18" i="17"/>
  <c r="T18" i="17"/>
  <c r="Q20" i="17"/>
  <c r="P20" i="17"/>
  <c r="Q19" i="17"/>
  <c r="Q18" i="17"/>
  <c r="M20" i="17"/>
  <c r="L20" i="17"/>
  <c r="L19" i="17"/>
  <c r="L18" i="17"/>
  <c r="I20" i="17"/>
  <c r="H20" i="17"/>
  <c r="I19" i="17"/>
  <c r="I18" i="17"/>
  <c r="Y20" i="9"/>
  <c r="Y19" i="9"/>
  <c r="Y18" i="9"/>
  <c r="T20" i="9"/>
  <c r="T21" i="9"/>
  <c r="T22" i="9"/>
  <c r="S23" i="9"/>
  <c r="Q20" i="9"/>
  <c r="Q21" i="9"/>
  <c r="Q22" i="9"/>
  <c r="R23" i="9"/>
  <c r="P20" i="9"/>
  <c r="P19" i="9"/>
  <c r="P18" i="9"/>
  <c r="M20" i="9"/>
  <c r="L20" i="9"/>
  <c r="M19" i="9"/>
  <c r="L19" i="9"/>
  <c r="M18" i="9"/>
  <c r="L18" i="9"/>
  <c r="I20" i="9"/>
  <c r="I19" i="9"/>
  <c r="I18" i="9"/>
  <c r="X20" i="8"/>
  <c r="X21" i="8"/>
  <c r="X22" i="8"/>
  <c r="W23" i="8"/>
  <c r="U20" i="8"/>
  <c r="U21" i="8"/>
  <c r="U22" i="8"/>
  <c r="V23" i="8"/>
  <c r="U24" i="8"/>
  <c r="T20" i="8"/>
  <c r="T21" i="8"/>
  <c r="T22" i="8"/>
  <c r="S23" i="8"/>
  <c r="Q20" i="8"/>
  <c r="Q21" i="8"/>
  <c r="Q22" i="8"/>
  <c r="R23" i="8"/>
  <c r="Q24" i="8"/>
  <c r="P20" i="8"/>
  <c r="P21" i="8"/>
  <c r="P22" i="8"/>
  <c r="O23" i="8"/>
  <c r="M20" i="8"/>
  <c r="M21" i="8"/>
  <c r="M22" i="8"/>
  <c r="N23" i="8"/>
  <c r="M24" i="8"/>
  <c r="H20" i="8"/>
  <c r="H21" i="8"/>
  <c r="H22" i="8"/>
  <c r="G23" i="8"/>
  <c r="C2" i="2"/>
  <c r="R2" i="2"/>
  <c r="C3" i="2"/>
  <c r="B1" i="8"/>
  <c r="K2" i="8"/>
  <c r="E20" i="8"/>
  <c r="E21" i="8"/>
  <c r="E22" i="8"/>
  <c r="F23" i="8"/>
  <c r="Y21" i="8"/>
  <c r="Y22" i="8"/>
  <c r="Z23" i="8"/>
  <c r="AB21" i="8"/>
  <c r="AB22" i="8"/>
  <c r="AA23" i="8"/>
  <c r="AB24" i="8"/>
  <c r="I21" i="8"/>
  <c r="I22" i="8"/>
  <c r="J23" i="8"/>
  <c r="L21" i="8"/>
  <c r="L22" i="8"/>
  <c r="K23" i="8"/>
  <c r="B1" i="9"/>
  <c r="K2" i="9"/>
  <c r="K3" i="9"/>
  <c r="E21" i="9"/>
  <c r="E22" i="9"/>
  <c r="F23" i="9"/>
  <c r="H21" i="9"/>
  <c r="H22" i="9"/>
  <c r="G23" i="9"/>
  <c r="M21" i="9"/>
  <c r="M22" i="9"/>
  <c r="N23" i="9"/>
  <c r="P21" i="9"/>
  <c r="P22" i="9"/>
  <c r="O23" i="9"/>
  <c r="M24" i="9"/>
  <c r="Y21" i="9"/>
  <c r="Y22" i="9"/>
  <c r="Z23" i="9"/>
  <c r="AB18" i="9"/>
  <c r="AB19" i="9"/>
  <c r="AB20" i="9"/>
  <c r="AB21" i="9"/>
  <c r="AB22" i="9"/>
  <c r="AA23" i="9"/>
  <c r="Y24" i="9"/>
  <c r="P24" i="9"/>
  <c r="AB24" i="9"/>
  <c r="F24" i="9"/>
  <c r="N24" i="9"/>
  <c r="Z24" i="9"/>
  <c r="O9" i="9"/>
  <c r="I21" i="9"/>
  <c r="I22" i="9"/>
  <c r="J23" i="9"/>
  <c r="L21" i="9"/>
  <c r="L22" i="9"/>
  <c r="K23" i="9"/>
  <c r="I24" i="9"/>
  <c r="L24" i="9"/>
  <c r="K10" i="9"/>
  <c r="J24" i="9"/>
  <c r="R24" i="9"/>
  <c r="AA24" i="9"/>
  <c r="O10" i="9"/>
  <c r="U21" i="9"/>
  <c r="U22" i="9"/>
  <c r="X21" i="9"/>
  <c r="X22" i="9"/>
  <c r="G24" i="9"/>
  <c r="S24" i="9"/>
  <c r="V24" i="9"/>
  <c r="O11" i="9"/>
  <c r="K24" i="9"/>
  <c r="O24" i="9"/>
  <c r="W24" i="9"/>
  <c r="O12" i="9"/>
  <c r="B1" i="17"/>
  <c r="K2" i="17"/>
  <c r="E20" i="17"/>
  <c r="E21" i="17"/>
  <c r="E22" i="17"/>
  <c r="H21" i="17"/>
  <c r="H22" i="17"/>
  <c r="M21" i="17"/>
  <c r="M22" i="17"/>
  <c r="P21" i="17"/>
  <c r="P22" i="17"/>
  <c r="Y21" i="17"/>
  <c r="Y22" i="17"/>
  <c r="AB20" i="17"/>
  <c r="AB21" i="17"/>
  <c r="AB22" i="17"/>
  <c r="I21" i="17"/>
  <c r="I22" i="17"/>
  <c r="J23" i="17"/>
  <c r="L21" i="17"/>
  <c r="L22" i="17"/>
  <c r="K23" i="17"/>
  <c r="I24" i="17"/>
  <c r="Q21" i="17"/>
  <c r="Q22" i="17"/>
  <c r="R23" i="17"/>
  <c r="T21" i="17"/>
  <c r="T22" i="17"/>
  <c r="S23" i="17"/>
  <c r="Q24" i="17"/>
  <c r="L24" i="17"/>
  <c r="T24" i="17"/>
  <c r="J24" i="17"/>
  <c r="R24" i="17"/>
  <c r="AA24" i="17"/>
  <c r="O10" i="17"/>
  <c r="U21" i="17"/>
  <c r="U22" i="17"/>
  <c r="V23" i="17"/>
  <c r="X21" i="17"/>
  <c r="X22" i="17"/>
  <c r="W23" i="17"/>
  <c r="U24" i="17"/>
  <c r="X24" i="17"/>
  <c r="G24" i="17"/>
  <c r="S24" i="17"/>
  <c r="V24" i="17"/>
  <c r="O11" i="17"/>
  <c r="C12" i="17"/>
  <c r="D12" i="17"/>
  <c r="K24" i="17"/>
  <c r="O24" i="17"/>
  <c r="W24" i="17"/>
  <c r="O12" i="17"/>
  <c r="B1" i="47"/>
  <c r="C3" i="47"/>
  <c r="I3" i="47"/>
  <c r="C4" i="47"/>
  <c r="B9" i="47"/>
  <c r="E17" i="47"/>
  <c r="E18" i="47"/>
  <c r="E19" i="47"/>
  <c r="E20" i="47"/>
  <c r="E21" i="47"/>
  <c r="F22" i="47"/>
  <c r="H17" i="47"/>
  <c r="H18" i="47"/>
  <c r="H19" i="47"/>
  <c r="H20" i="47"/>
  <c r="H21" i="47"/>
  <c r="G22" i="47"/>
  <c r="E22" i="47"/>
  <c r="M17" i="47"/>
  <c r="M18" i="47"/>
  <c r="M19" i="47"/>
  <c r="M20" i="47"/>
  <c r="M21" i="47"/>
  <c r="N22" i="47"/>
  <c r="P17" i="47"/>
  <c r="P18" i="47"/>
  <c r="P19" i="47"/>
  <c r="P20" i="47"/>
  <c r="P21" i="47"/>
  <c r="O22" i="47"/>
  <c r="M22" i="47"/>
  <c r="F9" i="47"/>
  <c r="H22" i="47"/>
  <c r="P22" i="47"/>
  <c r="G9" i="47"/>
  <c r="J9" i="47"/>
  <c r="K9" i="47"/>
  <c r="N9" i="47"/>
  <c r="F23" i="47"/>
  <c r="N23" i="47"/>
  <c r="O9" i="47"/>
  <c r="B10" i="47"/>
  <c r="I17" i="47"/>
  <c r="I18" i="47"/>
  <c r="I19" i="47"/>
  <c r="I20" i="47"/>
  <c r="I21" i="47"/>
  <c r="J22" i="47"/>
  <c r="L17" i="47"/>
  <c r="L18" i="47"/>
  <c r="L19" i="47"/>
  <c r="L20" i="47"/>
  <c r="L21" i="47"/>
  <c r="K22" i="47"/>
  <c r="I22" i="47"/>
  <c r="F10" i="47"/>
  <c r="L22" i="47"/>
  <c r="G10" i="47"/>
  <c r="J10" i="47"/>
  <c r="K10" i="47"/>
  <c r="N10" i="47"/>
  <c r="J23" i="47"/>
  <c r="O23" i="47"/>
  <c r="O10" i="47"/>
  <c r="B11" i="47"/>
  <c r="F11" i="47"/>
  <c r="G11" i="47"/>
  <c r="J11" i="47"/>
  <c r="K11" i="47"/>
  <c r="N11" i="47"/>
  <c r="G23" i="47"/>
  <c r="K23" i="47"/>
  <c r="O11" i="47"/>
  <c r="H24" i="9"/>
  <c r="K9" i="9"/>
  <c r="E24" i="9"/>
  <c r="J9" i="9"/>
  <c r="N9" i="9"/>
  <c r="J12" i="8"/>
  <c r="L24" i="8"/>
  <c r="K10" i="8"/>
  <c r="K12" i="8"/>
  <c r="I24" i="8"/>
  <c r="J10" i="8"/>
  <c r="N10" i="8"/>
  <c r="K11" i="8"/>
  <c r="E24" i="8"/>
  <c r="J9" i="8"/>
  <c r="J11" i="8"/>
  <c r="N11" i="8"/>
  <c r="H24" i="8"/>
  <c r="K9" i="8"/>
  <c r="Q24" i="9"/>
  <c r="F10" i="9"/>
  <c r="J10" i="9"/>
  <c r="N10" i="9"/>
  <c r="P25" i="91"/>
  <c r="J13" i="91"/>
  <c r="K13" i="91"/>
  <c r="M25" i="91"/>
  <c r="J11" i="91"/>
  <c r="N11" i="91"/>
  <c r="K10" i="91"/>
  <c r="J12" i="91"/>
  <c r="K12" i="91"/>
  <c r="I25" i="91"/>
  <c r="J10" i="91"/>
  <c r="N10" i="91"/>
  <c r="K9" i="91"/>
  <c r="H25" i="91"/>
  <c r="J14" i="91"/>
  <c r="K14" i="91"/>
  <c r="E25" i="91"/>
  <c r="J9" i="91"/>
  <c r="N9" i="91"/>
  <c r="D16" i="82"/>
  <c r="AA23" i="17"/>
  <c r="F23" i="17"/>
  <c r="W23" i="9"/>
  <c r="V23" i="9"/>
  <c r="Y24" i="8"/>
  <c r="P24" i="8"/>
  <c r="T24" i="8"/>
  <c r="X24" i="8"/>
  <c r="T24" i="9"/>
  <c r="G10" i="9"/>
  <c r="G23" i="17"/>
  <c r="N23" i="17"/>
  <c r="O23" i="17"/>
  <c r="Z23" i="17"/>
  <c r="Y25" i="91"/>
  <c r="U37" i="91"/>
  <c r="U25" i="91"/>
  <c r="E49" i="91"/>
  <c r="Q37" i="91"/>
  <c r="E37" i="91"/>
  <c r="Q25" i="91"/>
  <c r="P49" i="91"/>
  <c r="AB37" i="91"/>
  <c r="M37" i="91"/>
  <c r="Y24" i="17"/>
  <c r="G10" i="17"/>
  <c r="K10" i="17"/>
  <c r="P24" i="17"/>
  <c r="F12" i="17"/>
  <c r="J12" i="17"/>
  <c r="M24" i="17"/>
  <c r="G12" i="17"/>
  <c r="K12" i="17"/>
  <c r="K9" i="17"/>
  <c r="H24" i="17"/>
  <c r="J11" i="17"/>
  <c r="U24" i="9"/>
  <c r="G12" i="9"/>
  <c r="K12" i="9"/>
  <c r="X24" i="9"/>
  <c r="F12" i="9"/>
  <c r="J12" i="9"/>
  <c r="N12" i="9"/>
  <c r="J9" i="17"/>
  <c r="N9" i="17"/>
  <c r="E24" i="17"/>
  <c r="K11" i="17"/>
  <c r="AB24" i="17"/>
  <c r="F10" i="17"/>
  <c r="J10" i="17"/>
  <c r="N10" i="17"/>
  <c r="G14" i="91"/>
  <c r="F9" i="91"/>
  <c r="G9" i="91"/>
  <c r="F14" i="91"/>
  <c r="G12" i="91"/>
  <c r="F10" i="91"/>
  <c r="G10" i="91"/>
  <c r="F11" i="91"/>
  <c r="G13" i="91"/>
  <c r="G11" i="91"/>
  <c r="F13" i="91"/>
  <c r="F11" i="8"/>
  <c r="G9" i="8"/>
  <c r="G11" i="8"/>
  <c r="F9" i="8"/>
  <c r="G12" i="8"/>
  <c r="F10" i="8"/>
  <c r="F12" i="8"/>
  <c r="G10" i="8"/>
  <c r="F9" i="9"/>
  <c r="G11" i="9"/>
  <c r="F11" i="9"/>
  <c r="G9" i="9"/>
  <c r="N14" i="91"/>
  <c r="N12" i="91"/>
  <c r="N13" i="91"/>
  <c r="N9" i="8"/>
  <c r="N12" i="8"/>
  <c r="K11" i="9"/>
  <c r="J11" i="9"/>
  <c r="N11" i="9"/>
  <c r="F9" i="17"/>
  <c r="G11" i="17"/>
  <c r="G9" i="17"/>
  <c r="F11" i="17"/>
  <c r="N11" i="17"/>
  <c r="N12" i="17"/>
  <c r="B10" i="17"/>
  <c r="B12" i="17" l="1"/>
  <c r="O17" i="2"/>
  <c r="O15" i="2"/>
  <c r="S39" i="2"/>
  <c r="O14" i="2"/>
  <c r="O13" i="2"/>
  <c r="O10" i="2"/>
  <c r="O12" i="2"/>
  <c r="O9" i="2"/>
  <c r="O16" i="2"/>
  <c r="O11" i="2"/>
  <c r="E5" i="92"/>
  <c r="B24" i="92"/>
  <c r="G63" i="2"/>
  <c r="O63" i="2"/>
  <c r="W63" i="2"/>
  <c r="J51" i="2"/>
  <c r="R51" i="2"/>
  <c r="Z51" i="2"/>
  <c r="Y52" i="2" s="1"/>
  <c r="J63" i="2"/>
  <c r="R63" i="2"/>
  <c r="Z63" i="2"/>
  <c r="Y64" i="2" s="1"/>
  <c r="F75" i="2"/>
  <c r="O75" i="2"/>
  <c r="G75" i="2"/>
  <c r="K63" i="2"/>
  <c r="S63" i="2"/>
  <c r="F63" i="2"/>
  <c r="N63" i="2"/>
  <c r="V63" i="2"/>
  <c r="K51" i="2"/>
  <c r="S51" i="2"/>
  <c r="F39" i="2"/>
  <c r="N27" i="2"/>
  <c r="O27" i="2"/>
  <c r="S27" i="2"/>
  <c r="W39" i="2"/>
  <c r="V39" i="2"/>
  <c r="R39" i="2"/>
  <c r="J75" i="2"/>
  <c r="J39" i="2"/>
  <c r="W27" i="2"/>
  <c r="F27" i="2"/>
  <c r="N39" i="2"/>
  <c r="AA27" i="2"/>
  <c r="F51" i="2"/>
  <c r="N51" i="2"/>
  <c r="V51" i="2"/>
  <c r="J27" i="2"/>
  <c r="Z27" i="2"/>
  <c r="G27" i="2"/>
  <c r="O39" i="2"/>
  <c r="P40" i="2" s="1"/>
  <c r="V27" i="2"/>
  <c r="K75" i="2"/>
  <c r="AA39" i="2"/>
  <c r="K39" i="2"/>
  <c r="G39" i="2"/>
  <c r="H40" i="2" s="1"/>
  <c r="K27" i="2"/>
  <c r="I28" i="2" s="1"/>
  <c r="R27" i="2"/>
  <c r="N75" i="2"/>
  <c r="Z39" i="2"/>
  <c r="G51" i="2"/>
  <c r="O51" i="2"/>
  <c r="W51" i="2"/>
  <c r="B9" i="9"/>
  <c r="B9" i="17"/>
  <c r="B12" i="9"/>
  <c r="B12" i="8"/>
  <c r="B10" i="9"/>
  <c r="H76" i="2" l="1"/>
  <c r="AB64" i="2"/>
  <c r="X64" i="2"/>
  <c r="AB52" i="2"/>
  <c r="T52" i="2"/>
  <c r="E76" i="2"/>
  <c r="M64" i="2"/>
  <c r="L64" i="2"/>
  <c r="I64" i="2"/>
  <c r="M52" i="2"/>
  <c r="J17" i="2"/>
  <c r="Q40" i="2"/>
  <c r="K14" i="2"/>
  <c r="J13" i="2"/>
  <c r="J12" i="2"/>
  <c r="K9" i="2"/>
  <c r="J9" i="2"/>
  <c r="K12" i="2"/>
  <c r="Y28" i="2"/>
  <c r="J14" i="2"/>
  <c r="K17" i="2"/>
  <c r="X28" i="2"/>
  <c r="K13" i="2"/>
  <c r="K16" i="2"/>
  <c r="J10" i="2"/>
  <c r="K10" i="2"/>
  <c r="J16" i="2"/>
  <c r="E28" i="2"/>
  <c r="H28" i="2"/>
  <c r="J11" i="2"/>
  <c r="K15" i="2"/>
  <c r="J15" i="2"/>
  <c r="K11" i="2"/>
  <c r="I76" i="2"/>
  <c r="E52" i="2"/>
  <c r="L52" i="2"/>
  <c r="P52" i="2"/>
  <c r="Y40" i="2"/>
  <c r="T40" i="2"/>
  <c r="AB28" i="2"/>
  <c r="Q28" i="2"/>
  <c r="U40" i="2"/>
  <c r="H64" i="2"/>
  <c r="I52" i="2"/>
  <c r="Q64" i="2"/>
  <c r="P64" i="2"/>
  <c r="U64" i="2"/>
  <c r="M76" i="2"/>
  <c r="E64" i="2"/>
  <c r="T64" i="2"/>
  <c r="U52" i="2"/>
  <c r="Q52" i="2"/>
  <c r="H52" i="2"/>
  <c r="L40" i="2"/>
  <c r="M40" i="2"/>
  <c r="E40" i="2"/>
  <c r="AB40" i="2"/>
  <c r="L28" i="2"/>
  <c r="P28" i="2"/>
  <c r="M28" i="2"/>
  <c r="T28" i="2"/>
  <c r="L76" i="2"/>
  <c r="P76" i="2"/>
  <c r="I40" i="2"/>
  <c r="X52" i="2"/>
  <c r="U28" i="2"/>
  <c r="X40" i="2"/>
  <c r="F13" i="2" l="1"/>
  <c r="G16" i="2"/>
  <c r="G13" i="2"/>
  <c r="G12" i="2"/>
  <c r="F12" i="2"/>
  <c r="F14" i="2"/>
  <c r="F10" i="2"/>
  <c r="F17" i="2"/>
  <c r="G9" i="2"/>
  <c r="G14" i="2"/>
  <c r="N14" i="2"/>
  <c r="F9" i="2"/>
  <c r="G17" i="2"/>
  <c r="N11" i="2"/>
  <c r="N10" i="2"/>
  <c r="F16" i="2"/>
  <c r="G10" i="2"/>
  <c r="N16" i="2"/>
  <c r="F11" i="2"/>
  <c r="G15" i="2"/>
  <c r="G11" i="2"/>
  <c r="F15" i="2"/>
  <c r="N15" i="2"/>
  <c r="N12" i="2"/>
  <c r="N9" i="2"/>
  <c r="N17" i="2"/>
  <c r="N13" i="2"/>
</calcChain>
</file>

<file path=xl/sharedStrings.xml><?xml version="1.0" encoding="utf-8"?>
<sst xmlns="http://schemas.openxmlformats.org/spreadsheetml/2006/main" count="416" uniqueCount="202">
  <si>
    <t>1st</t>
  </si>
  <si>
    <t>2nd</t>
  </si>
  <si>
    <t>3rd</t>
  </si>
  <si>
    <t>4th</t>
  </si>
  <si>
    <t>Team 2</t>
  </si>
  <si>
    <t>Team 3</t>
  </si>
  <si>
    <t>Team 4</t>
  </si>
  <si>
    <t>Pool A</t>
  </si>
  <si>
    <t>Pool B</t>
  </si>
  <si>
    <t>3rd Pool AA</t>
  </si>
  <si>
    <t>3rd Pool BB</t>
  </si>
  <si>
    <t>4th Pool BB</t>
  </si>
  <si>
    <t>4th Pool AA</t>
  </si>
  <si>
    <t>Gold</t>
  </si>
  <si>
    <t>Pool</t>
  </si>
  <si>
    <t>Date: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</si>
  <si>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</si>
  <si>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</si>
  <si>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</si>
  <si>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</si>
  <si>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</si>
  <si>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</si>
  <si>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</si>
  <si>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</si>
  <si>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</si>
  <si>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</si>
  <si>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</si>
  <si>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</si>
  <si>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</si>
  <si>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</si>
  <si>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</si>
  <si>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</si>
  <si>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</si>
  <si>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</si>
  <si>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</si>
  <si>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</si>
  <si>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</si>
  <si>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</si>
  <si>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</si>
  <si>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</si>
  <si>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</si>
  <si>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</si>
  <si>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</si>
  <si>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</si>
  <si>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</si>
  <si>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</si>
  <si>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</si>
  <si>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</si>
  <si>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</si>
  <si>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</si>
  <si>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</si>
  <si>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</si>
  <si>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</si>
  <si>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</si>
  <si>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</si>
  <si>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</si>
  <si>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</si>
  <si>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</si>
  <si>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</si>
  <si>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</si>
  <si>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 xml:space="preserve">Gold </t>
  </si>
  <si>
    <t>AA</t>
  </si>
  <si>
    <t>BB</t>
  </si>
  <si>
    <t>Team 5</t>
  </si>
  <si>
    <t>Team 6</t>
  </si>
  <si>
    <t>5th</t>
  </si>
  <si>
    <t>6th</t>
  </si>
  <si>
    <t>Division:</t>
  </si>
  <si>
    <t>Court:</t>
  </si>
  <si>
    <t>Prev loser ref</t>
  </si>
  <si>
    <t>1st Pool CC</t>
  </si>
  <si>
    <t>2nd Pool CC</t>
  </si>
  <si>
    <t>4th Pool CC</t>
  </si>
  <si>
    <t>CC</t>
  </si>
  <si>
    <t>3rd Pool DD</t>
  </si>
  <si>
    <t xml:space="preserve">        A1 ref</t>
  </si>
  <si>
    <t>A2 Ref</t>
  </si>
  <si>
    <t>A3 Ref</t>
  </si>
  <si>
    <t>A1 Ref</t>
  </si>
  <si>
    <t>A5 Ref</t>
  </si>
  <si>
    <t>A6 Ref</t>
  </si>
  <si>
    <t xml:space="preserve">        A2 ref</t>
  </si>
  <si>
    <t xml:space="preserve">       A4 ref</t>
  </si>
  <si>
    <t xml:space="preserve">        A5 ref</t>
  </si>
  <si>
    <t xml:space="preserve">        A3 ref</t>
  </si>
  <si>
    <t xml:space="preserve">        A6 ref</t>
  </si>
  <si>
    <t>B</t>
  </si>
  <si>
    <t>Silver</t>
  </si>
  <si>
    <t>Bracket:</t>
  </si>
  <si>
    <t>Courts</t>
  </si>
  <si>
    <t>18 National</t>
  </si>
  <si>
    <t xml:space="preserve">       sets</t>
  </si>
  <si>
    <t>set 1</t>
  </si>
  <si>
    <t>set 2</t>
  </si>
  <si>
    <t>set 3</t>
  </si>
  <si>
    <t>set 4</t>
  </si>
  <si>
    <t>set 5</t>
  </si>
  <si>
    <t>sets%</t>
  </si>
  <si>
    <t>setswon</t>
  </si>
  <si>
    <t>1st Pool A</t>
  </si>
  <si>
    <t>2nd Pool A</t>
  </si>
  <si>
    <t>3rd Pool A</t>
  </si>
  <si>
    <t>4th Pool A</t>
  </si>
  <si>
    <t>5th Pool A</t>
  </si>
  <si>
    <t>6th Pool A</t>
  </si>
  <si>
    <t>Saturday 9 am</t>
  </si>
  <si>
    <t>Saturday 11 am</t>
  </si>
  <si>
    <t>Saturday 1 pm</t>
  </si>
  <si>
    <t>Saturday 3 pm</t>
  </si>
  <si>
    <t>Saturday 10 am</t>
  </si>
  <si>
    <t>1, 2 &amp; 3</t>
  </si>
  <si>
    <t>Saturday 8 am</t>
  </si>
  <si>
    <t>Match 1 Ct 1</t>
  </si>
  <si>
    <t>Match 3 Ct 1</t>
  </si>
  <si>
    <t>Match 5 Ct 1</t>
  </si>
  <si>
    <t>Match 7 Ct 1</t>
  </si>
  <si>
    <t>Match 9 Ct 1</t>
  </si>
  <si>
    <t>Match 2 Ct 1</t>
  </si>
  <si>
    <t>Match 4 Ct 1</t>
  </si>
  <si>
    <t>Match 6 Ct 1</t>
  </si>
  <si>
    <t>Match 8 Ct 1</t>
  </si>
  <si>
    <t>Match 10 Ct 1</t>
  </si>
  <si>
    <t>Match 2 Ct 2</t>
  </si>
  <si>
    <t>Match 4 Ct 2</t>
  </si>
  <si>
    <t>Match 6 Ct 2</t>
  </si>
  <si>
    <t>Match 8 Ct 2</t>
  </si>
  <si>
    <t>Match 10 Ct 2</t>
  </si>
  <si>
    <t>Match 1 Ct 2</t>
  </si>
  <si>
    <t>Match 3 Ct 2</t>
  </si>
  <si>
    <t>Match 5 Ct 2</t>
  </si>
  <si>
    <t>Match 7 Ct 2</t>
  </si>
  <si>
    <t>Match 9 Ct 2</t>
  </si>
  <si>
    <t>Match 1 Ct 3</t>
  </si>
  <si>
    <t>Match 3 Ct 3</t>
  </si>
  <si>
    <t>Match 5 Ct 3</t>
  </si>
  <si>
    <t>Match 7 Ct 3</t>
  </si>
  <si>
    <t>Match 9 Ct 3</t>
  </si>
  <si>
    <t>Match 2 Ct 3</t>
  </si>
  <si>
    <t>Match 4 Ct 3</t>
  </si>
  <si>
    <t>Match 6 Ct 3</t>
  </si>
  <si>
    <t>Match 8 Ct 3</t>
  </si>
  <si>
    <t>Match 10 Ct 3</t>
  </si>
  <si>
    <t>Sunday 9:00 am</t>
  </si>
  <si>
    <t>Court 1</t>
  </si>
  <si>
    <t>Court 2</t>
  </si>
  <si>
    <t>Court 3</t>
  </si>
  <si>
    <t>10 am</t>
  </si>
  <si>
    <t>11 am</t>
  </si>
  <si>
    <t>Noon</t>
  </si>
  <si>
    <t>1 pm</t>
  </si>
  <si>
    <t>2 pm</t>
  </si>
  <si>
    <t>3 pm</t>
  </si>
  <si>
    <t>12 National</t>
  </si>
  <si>
    <t>Clev VBall Co 12 Blue</t>
  </si>
  <si>
    <t>Mintonette Sports m.11 Rox</t>
  </si>
  <si>
    <t>Maverick 12 Elite</t>
  </si>
  <si>
    <t>Eastside Clev Jrs 12 Elite</t>
  </si>
  <si>
    <t>Niagara Frontier 12-1</t>
  </si>
  <si>
    <t>AVC CLE ROX 12N Adam</t>
  </si>
  <si>
    <t>Team 7</t>
  </si>
  <si>
    <t>Team 8</t>
  </si>
  <si>
    <t>Team 9</t>
  </si>
  <si>
    <t>Saturday 11:30 am</t>
  </si>
  <si>
    <t xml:space="preserve">       5 ref</t>
  </si>
  <si>
    <t xml:space="preserve">        6 ref</t>
  </si>
  <si>
    <t>Saturday 12:30 pm</t>
  </si>
  <si>
    <t>Saturday 1:30 pm</t>
  </si>
  <si>
    <t>Sunday 8 am</t>
  </si>
  <si>
    <t>Sunday 9 am</t>
  </si>
  <si>
    <t>Sunday 10:00 am</t>
  </si>
  <si>
    <t>7th Pool A</t>
  </si>
  <si>
    <t>8th Pool B</t>
  </si>
  <si>
    <t>9th Pool A</t>
  </si>
  <si>
    <t>1st Pool A ref</t>
  </si>
  <si>
    <t>2nd Pool A ref</t>
  </si>
  <si>
    <t>Second Semi</t>
  </si>
  <si>
    <t>Loser Refs</t>
  </si>
  <si>
    <t>7th Pool A ref</t>
  </si>
  <si>
    <t>7th</t>
  </si>
  <si>
    <t>8th</t>
  </si>
  <si>
    <t>9th</t>
  </si>
  <si>
    <t xml:space="preserve">        7 ref</t>
  </si>
  <si>
    <t xml:space="preserve">       8 ref</t>
  </si>
  <si>
    <t xml:space="preserve">        9 ref</t>
  </si>
  <si>
    <t xml:space="preserve">        5 ref</t>
  </si>
  <si>
    <t xml:space="preserve">       2 ref</t>
  </si>
  <si>
    <t xml:space="preserve">        8 ref</t>
  </si>
  <si>
    <t xml:space="preserve">       7 ref</t>
  </si>
  <si>
    <t xml:space="preserve">       6 ref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</si>
  <si>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</si>
  <si>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</si>
  <si>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</si>
  <si>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</si>
  <si>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</si>
  <si>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</si>
  <si>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</si>
  <si>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</si>
  <si>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</si>
  <si>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Tournament Name Goes Here</t>
  </si>
  <si>
    <t>Date 1</t>
  </si>
  <si>
    <t>Date 2</t>
  </si>
  <si>
    <t>Age/Division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</si>
</sst>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3" fillId="0" borderId="0" xfId="0" applyFont="1"/>
    <xf numFmtId="14" fontId="0" fillId="0" borderId="0" xfId="0" applyNumberFormat="1" applyBorder="1"/>
    <xf numFmtId="0" fontId="0" fillId="0" borderId="10" xfId="0" applyBorder="1"/>
    <xf numFmtId="0" fontId="0" fillId="0" borderId="4" xfId="0" applyFill="1" applyBorder="1"/>
    <xf numFmtId="0" fontId="4" fillId="0" borderId="0" xfId="0" applyFont="1"/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6" fontId="5" fillId="0" borderId="0" xfId="0" applyNumberFormat="1" applyFont="1" applyAlignment="1">
      <alignment horizontal="center"/>
    </xf>
    <xf numFmtId="0" fontId="0" fillId="0" borderId="15" xfId="0" applyBorder="1"/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8" fillId="2" borderId="2" xfId="0" applyFont="1" applyFill="1" applyBorder="1"/>
    <xf numFmtId="0" fontId="8" fillId="0" borderId="0" xfId="0" applyFont="1" applyFill="1" applyBorder="1"/>
    <xf numFmtId="0" fontId="0" fillId="0" borderId="0" xfId="0" applyBorder="1" applyAlignment="1"/>
    <xf numFmtId="0" fontId="8" fillId="0" borderId="16" xfId="0" applyFont="1" applyBorder="1"/>
    <xf numFmtId="0" fontId="0" fillId="0" borderId="0" xfId="0" quotePrefix="1" applyFill="1" applyBorder="1"/>
    <xf numFmtId="18" fontId="0" fillId="0" borderId="13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2" borderId="5" xfId="0" applyFont="1" applyFill="1" applyBorder="1"/>
    <xf numFmtId="0" fontId="0" fillId="0" borderId="18" xfId="0" applyBorder="1"/>
    <xf numFmtId="0" fontId="0" fillId="0" borderId="20" xfId="0" applyBorder="1"/>
    <xf numFmtId="0" fontId="8" fillId="0" borderId="19" xfId="0" applyFont="1" applyBorder="1"/>
    <xf numFmtId="0" fontId="8" fillId="0" borderId="20" xfId="0" applyFont="1" applyBorder="1"/>
    <xf numFmtId="0" fontId="0" fillId="0" borderId="19" xfId="0" applyBorder="1"/>
    <xf numFmtId="0" fontId="8" fillId="0" borderId="4" xfId="0" applyFont="1" applyFill="1" applyBorder="1"/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28575</xdr:rowOff>
    </xdr:from>
    <xdr:to>
      <xdr:col>26</xdr:col>
      <xdr:colOff>225425</xdr:colOff>
      <xdr:row>10</xdr:row>
      <xdr:rowOff>19050</xdr:rowOff>
    </xdr:to>
    <xdr:pic>
      <xdr:nvPicPr>
        <xdr:cNvPr id="121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18</xdr:row>
      <xdr:rowOff>142875</xdr:rowOff>
    </xdr:from>
    <xdr:to>
      <xdr:col>3</xdr:col>
      <xdr:colOff>180975</xdr:colOff>
      <xdr:row>20</xdr:row>
      <xdr:rowOff>209550</xdr:rowOff>
    </xdr:to>
    <xdr:pic>
      <xdr:nvPicPr>
        <xdr:cNvPr id="121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480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561975</xdr:colOff>
      <xdr:row>71</xdr:row>
      <xdr:rowOff>19050</xdr:rowOff>
    </xdr:from>
    <xdr:to>
      <xdr:col>35</xdr:col>
      <xdr:colOff>57150</xdr:colOff>
      <xdr:row>76</xdr:row>
      <xdr:rowOff>0</xdr:rowOff>
    </xdr:to>
    <xdr:pic>
      <xdr:nvPicPr>
        <xdr:cNvPr id="121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97345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28575</xdr:rowOff>
    </xdr:from>
    <xdr:to>
      <xdr:col>26</xdr:col>
      <xdr:colOff>228600</xdr:colOff>
      <xdr:row>10</xdr:row>
      <xdr:rowOff>19050</xdr:rowOff>
    </xdr:to>
    <xdr:pic>
      <xdr:nvPicPr>
        <xdr:cNvPr id="7289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14</xdr:row>
      <xdr:rowOff>142875</xdr:rowOff>
    </xdr:from>
    <xdr:to>
      <xdr:col>3</xdr:col>
      <xdr:colOff>180975</xdr:colOff>
      <xdr:row>17</xdr:row>
      <xdr:rowOff>38100</xdr:rowOff>
    </xdr:to>
    <xdr:pic>
      <xdr:nvPicPr>
        <xdr:cNvPr id="7289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194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180975</xdr:colOff>
      <xdr:row>43</xdr:row>
      <xdr:rowOff>95250</xdr:rowOff>
    </xdr:from>
    <xdr:to>
      <xdr:col>28</xdr:col>
      <xdr:colOff>247650</xdr:colOff>
      <xdr:row>46</xdr:row>
      <xdr:rowOff>76200</xdr:rowOff>
    </xdr:to>
    <xdr:pic>
      <xdr:nvPicPr>
        <xdr:cNvPr id="7289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88392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6</xdr:row>
      <xdr:rowOff>76200</xdr:rowOff>
    </xdr:from>
    <xdr:to>
      <xdr:col>26</xdr:col>
      <xdr:colOff>409575</xdr:colOff>
      <xdr:row>10</xdr:row>
      <xdr:rowOff>0</xdr:rowOff>
    </xdr:to>
    <xdr:pic>
      <xdr:nvPicPr>
        <xdr:cNvPr id="735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5255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35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35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57150</xdr:rowOff>
    </xdr:from>
    <xdr:to>
      <xdr:col>26</xdr:col>
      <xdr:colOff>400050</xdr:colOff>
      <xdr:row>9</xdr:row>
      <xdr:rowOff>180975</xdr:rowOff>
    </xdr:to>
    <xdr:pic>
      <xdr:nvPicPr>
        <xdr:cNvPr id="850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30492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50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50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50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50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7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74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75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76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6</xdr:row>
      <xdr:rowOff>9525</xdr:rowOff>
    </xdr:from>
    <xdr:to>
      <xdr:col>26</xdr:col>
      <xdr:colOff>295275</xdr:colOff>
      <xdr:row>9</xdr:row>
      <xdr:rowOff>171450</xdr:rowOff>
    </xdr:to>
    <xdr:pic>
      <xdr:nvPicPr>
        <xdr:cNvPr id="14777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8587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78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79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3</xdr:row>
      <xdr:rowOff>19050</xdr:rowOff>
    </xdr:from>
    <xdr:to>
      <xdr:col>13</xdr:col>
      <xdr:colOff>485775</xdr:colOff>
      <xdr:row>7</xdr:row>
      <xdr:rowOff>114300</xdr:rowOff>
    </xdr:to>
    <xdr:pic>
      <xdr:nvPicPr>
        <xdr:cNvPr id="7379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638175"/>
          <a:ext cx="1676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161925</xdr:rowOff>
    </xdr:from>
    <xdr:to>
      <xdr:col>16</xdr:col>
      <xdr:colOff>466725</xdr:colOff>
      <xdr:row>4</xdr:row>
      <xdr:rowOff>57150</xdr:rowOff>
    </xdr:to>
    <xdr:pic>
      <xdr:nvPicPr>
        <xdr:cNvPr id="38083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572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57150</xdr:rowOff>
    </xdr:from>
    <xdr:to>
      <xdr:col>2</xdr:col>
      <xdr:colOff>742950</xdr:colOff>
      <xdr:row>15</xdr:row>
      <xdr:rowOff>47625</xdr:rowOff>
    </xdr:to>
    <xdr:pic>
      <xdr:nvPicPr>
        <xdr:cNvPr id="38084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574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123825</xdr:rowOff>
    </xdr:from>
    <xdr:to>
      <xdr:col>3</xdr:col>
      <xdr:colOff>219075</xdr:colOff>
      <xdr:row>27</xdr:row>
      <xdr:rowOff>152400</xdr:rowOff>
    </xdr:to>
    <xdr:pic>
      <xdr:nvPicPr>
        <xdr:cNvPr id="38085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3053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M20"/>
  <sheetViews>
    <sheetView tabSelected="1" workbookViewId="0">
      <selection activeCell="D15" sqref="D15"/>
    </sheetView>
  </sheetViews>
  <sheetFormatPr defaultRowHeight="12.75" x14ac:dyDescent="0.2"/>
  <cols>
    <col min="1" max="1" width="6.42578125" style="1" customWidth="1"/>
    <col min="2" max="2" width="11.28515625" style="1" customWidth="1"/>
    <col min="3" max="3" width="8.5703125" style="1" customWidth="1"/>
    <col min="4" max="4" width="12.42578125" style="1" customWidth="1"/>
    <col min="5" max="5" width="11.85546875" style="1" customWidth="1"/>
    <col min="6" max="6" width="10.28515625" style="1" customWidth="1"/>
    <col min="7" max="7" width="12.42578125" style="1" customWidth="1"/>
    <col min="8" max="8" width="9.7109375" style="1" customWidth="1"/>
    <col min="9" max="9" width="11.5703125" style="1" customWidth="1"/>
    <col min="10" max="16384" width="9.140625" style="1"/>
  </cols>
  <sheetData>
    <row r="1" spans="1:13" ht="23.25" x14ac:dyDescent="0.35">
      <c r="A1" s="29" t="s">
        <v>198</v>
      </c>
      <c r="E1" s="29"/>
    </row>
    <row r="2" spans="1:13" x14ac:dyDescent="0.2">
      <c r="A2" s="30" t="s">
        <v>199</v>
      </c>
      <c r="B2" s="34" t="s">
        <v>200</v>
      </c>
    </row>
    <row r="3" spans="1:13" x14ac:dyDescent="0.2">
      <c r="E3" s="1" t="s">
        <v>37</v>
      </c>
      <c r="F3" s="1" t="s">
        <v>37</v>
      </c>
      <c r="G3" s="1" t="s">
        <v>37</v>
      </c>
      <c r="H3" s="31" t="s">
        <v>37</v>
      </c>
    </row>
    <row r="4" spans="1:13" x14ac:dyDescent="0.2">
      <c r="A4" s="1" t="s">
        <v>17</v>
      </c>
      <c r="B4" s="1" t="s">
        <v>14</v>
      </c>
      <c r="C4" s="1" t="s">
        <v>16</v>
      </c>
      <c r="D4" s="1" t="s">
        <v>38</v>
      </c>
      <c r="E4" s="1" t="s">
        <v>39</v>
      </c>
      <c r="F4" s="1" t="s">
        <v>4</v>
      </c>
      <c r="G4" s="1" t="s">
        <v>5</v>
      </c>
      <c r="H4" s="1" t="s">
        <v>6</v>
      </c>
      <c r="I4" s="31" t="s">
        <v>63</v>
      </c>
      <c r="J4" s="31" t="s">
        <v>64</v>
      </c>
      <c r="K4" s="31" t="s">
        <v>159</v>
      </c>
      <c r="L4" s="31" t="s">
        <v>160</v>
      </c>
      <c r="M4" s="31" t="s">
        <v>161</v>
      </c>
    </row>
    <row r="5" spans="1:13" ht="12.75" customHeight="1" x14ac:dyDescent="0.2">
      <c r="A5" s="1">
        <v>1</v>
      </c>
      <c r="B5" s="1" t="s">
        <v>7</v>
      </c>
      <c r="C5" s="54" t="s">
        <v>201</v>
      </c>
      <c r="D5" s="1" t="s">
        <v>60</v>
      </c>
      <c r="E5" s="54" t="s">
        <v>189</v>
      </c>
      <c r="F5" s="60" t="s">
        <v>190</v>
      </c>
      <c r="G5" s="60" t="s">
        <v>191</v>
      </c>
      <c r="H5" s="54" t="s">
        <v>192</v>
      </c>
      <c r="I5" s="54" t="s">
        <v>193</v>
      </c>
      <c r="J5" s="54" t="s">
        <v>194</v>
      </c>
      <c r="K5" s="60" t="s">
        <v>195</v>
      </c>
      <c r="L5" s="60" t="s">
        <v>196</v>
      </c>
      <c r="M5" s="60" t="s">
        <v>197</v>
      </c>
    </row>
    <row r="6" spans="1:13" ht="12.75" hidden="1" customHeight="1" x14ac:dyDescent="0.2">
      <c r="A6" s="1">
        <v>2</v>
      </c>
      <c r="B6" s="1" t="s">
        <v>8</v>
      </c>
      <c r="C6" s="54" t="s">
        <v>152</v>
      </c>
      <c r="D6" s="1" t="s">
        <v>60</v>
      </c>
      <c r="E6" s="54" t="s">
        <v>155</v>
      </c>
      <c r="F6" s="54" t="s">
        <v>156</v>
      </c>
      <c r="G6" s="54" t="s">
        <v>157</v>
      </c>
      <c r="H6" s="54" t="s">
        <v>158</v>
      </c>
      <c r="I6" s="1" t="s">
        <v>153</v>
      </c>
      <c r="J6" s="1" t="s">
        <v>154</v>
      </c>
    </row>
    <row r="7" spans="1:13" ht="15.75" x14ac:dyDescent="0.25">
      <c r="E7" s="33"/>
      <c r="F7" s="33"/>
      <c r="G7" s="33"/>
      <c r="H7" s="33"/>
    </row>
    <row r="8" spans="1:13" x14ac:dyDescent="0.2">
      <c r="H8" s="54"/>
    </row>
    <row r="9" spans="1:13" x14ac:dyDescent="0.2">
      <c r="A9" s="1">
        <v>1</v>
      </c>
      <c r="B9" s="63" t="s">
        <v>146</v>
      </c>
      <c r="E9" s="60"/>
      <c r="F9" s="60"/>
      <c r="G9" s="50"/>
      <c r="H9" s="60"/>
      <c r="I9" s="47"/>
      <c r="J9" s="48"/>
    </row>
    <row r="10" spans="1:13" x14ac:dyDescent="0.2">
      <c r="A10" s="31">
        <v>2</v>
      </c>
      <c r="B10" s="63" t="s">
        <v>147</v>
      </c>
      <c r="E10" s="60"/>
      <c r="F10" s="31"/>
      <c r="G10" s="60"/>
      <c r="H10" s="50"/>
      <c r="I10" s="47"/>
      <c r="J10" s="47"/>
    </row>
    <row r="11" spans="1:13" x14ac:dyDescent="0.2">
      <c r="A11" s="31">
        <v>3</v>
      </c>
      <c r="B11" s="31" t="s">
        <v>148</v>
      </c>
    </row>
    <row r="12" spans="1:13" x14ac:dyDescent="0.2">
      <c r="B12" s="63" t="s">
        <v>149</v>
      </c>
    </row>
    <row r="13" spans="1:13" x14ac:dyDescent="0.2">
      <c r="B13" s="63" t="s">
        <v>150</v>
      </c>
    </row>
    <row r="14" spans="1:13" x14ac:dyDescent="0.2">
      <c r="B14" s="63" t="s">
        <v>151</v>
      </c>
    </row>
    <row r="16" spans="1:13" x14ac:dyDescent="0.2">
      <c r="A16" s="1" t="s">
        <v>143</v>
      </c>
    </row>
    <row r="17" spans="1:1" x14ac:dyDescent="0.2">
      <c r="A17" s="1" t="s">
        <v>144</v>
      </c>
    </row>
    <row r="18" spans="1:1" x14ac:dyDescent="0.2">
      <c r="A18" s="1" t="s">
        <v>145</v>
      </c>
    </row>
    <row r="20" spans="1:1" x14ac:dyDescent="0.2">
      <c r="A20" s="50" t="s">
        <v>110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22" sqref="C22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6" t="str">
        <f>Info!$A$1</f>
        <v>Tournament Name Goes Here</v>
      </c>
    </row>
    <row r="2" spans="1:18" ht="23.25" x14ac:dyDescent="0.35">
      <c r="B2" s="26"/>
    </row>
    <row r="3" spans="1:18" ht="15.75" x14ac:dyDescent="0.25">
      <c r="B3" t="s">
        <v>15</v>
      </c>
      <c r="C3" s="24" t="str">
        <f>Info!$A$2</f>
        <v>Date 1</v>
      </c>
      <c r="F3" s="4" t="s">
        <v>14</v>
      </c>
      <c r="I3" s="78" t="e">
        <f>VLOOKUP($R$3,Info,2,FALSE)</f>
        <v>#N/A</v>
      </c>
      <c r="J3" s="79"/>
      <c r="R3" s="3" t="s">
        <v>37</v>
      </c>
    </row>
    <row r="4" spans="1:18" ht="15.75" x14ac:dyDescent="0.25">
      <c r="B4" t="s">
        <v>16</v>
      </c>
      <c r="C4" s="3" t="e">
        <f>VLOOKUP($R$3,Info,3,FALSE)</f>
        <v>#N/A</v>
      </c>
      <c r="D4" s="3"/>
      <c r="F4" s="4" t="s">
        <v>17</v>
      </c>
    </row>
    <row r="6" spans="1:18" x14ac:dyDescent="0.2">
      <c r="Q6" s="2"/>
    </row>
    <row r="7" spans="1:18" x14ac:dyDescent="0.2">
      <c r="F7" s="6" t="s">
        <v>49</v>
      </c>
      <c r="G7" s="7"/>
      <c r="J7" s="6" t="s">
        <v>50</v>
      </c>
      <c r="K7" s="7"/>
    </row>
    <row r="8" spans="1:18" x14ac:dyDescent="0.2">
      <c r="B8" s="11" t="s">
        <v>22</v>
      </c>
      <c r="C8" s="12"/>
      <c r="D8" s="12"/>
      <c r="E8" s="8"/>
      <c r="F8" s="14" t="s">
        <v>23</v>
      </c>
      <c r="G8" s="14" t="s">
        <v>24</v>
      </c>
      <c r="H8" s="14"/>
      <c r="I8" s="14"/>
      <c r="J8" s="14" t="s">
        <v>23</v>
      </c>
      <c r="K8" s="14" t="s">
        <v>24</v>
      </c>
      <c r="L8" s="14"/>
      <c r="M8" s="14"/>
      <c r="N8" s="14" t="s">
        <v>19</v>
      </c>
      <c r="O8" s="14" t="s">
        <v>51</v>
      </c>
      <c r="Q8" s="9" t="s">
        <v>21</v>
      </c>
    </row>
    <row r="9" spans="1:18" ht="15.75" customHeight="1" x14ac:dyDescent="0.2">
      <c r="A9" s="22">
        <v>1</v>
      </c>
      <c r="B9" s="80" t="e">
        <f>VLOOKUP($R$3,Info,5,FALSE)</f>
        <v>#N/A</v>
      </c>
      <c r="C9" s="81"/>
      <c r="D9" s="82"/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23" t="e">
        <f>J9/(J9+K9)</f>
        <v>#DIV/0!</v>
      </c>
      <c r="O9" s="21">
        <f>SUM(F23,N23)</f>
        <v>0</v>
      </c>
      <c r="Q9" s="20"/>
    </row>
    <row r="10" spans="1:18" ht="15.75" customHeight="1" x14ac:dyDescent="0.2">
      <c r="A10" s="22">
        <v>2</v>
      </c>
      <c r="B10" s="80" t="e">
        <f>VLOOKUP($R$3,Info,6,FALSE)</f>
        <v>#N/A</v>
      </c>
      <c r="C10" s="81"/>
      <c r="D10" s="82"/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23" t="e">
        <f>J10/(J10+K10)</f>
        <v>#DIV/0!</v>
      </c>
      <c r="O10" s="21">
        <f>SUM(J23,O23)</f>
        <v>0</v>
      </c>
      <c r="Q10" s="20"/>
    </row>
    <row r="11" spans="1:18" ht="15.75" customHeight="1" x14ac:dyDescent="0.2">
      <c r="A11" s="22">
        <v>3</v>
      </c>
      <c r="B11" s="80" t="e">
        <f>VLOOKUP($R$3,Info,7,FALSE)</f>
        <v>#N/A</v>
      </c>
      <c r="C11" s="81"/>
      <c r="D11" s="82"/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23" t="e">
        <f>J11/(J11+K11)</f>
        <v>#DIV/0!</v>
      </c>
      <c r="O11" s="21">
        <f>SUM(G23,K23)</f>
        <v>0</v>
      </c>
      <c r="Q11" s="20"/>
    </row>
    <row r="15" spans="1:18" x14ac:dyDescent="0.2">
      <c r="F15" s="6" t="s">
        <v>52</v>
      </c>
      <c r="G15" s="7"/>
      <c r="H15" s="8"/>
      <c r="I15" s="8"/>
      <c r="J15" s="6" t="s">
        <v>53</v>
      </c>
      <c r="K15" s="7"/>
      <c r="L15" s="8"/>
      <c r="M15" s="8"/>
      <c r="N15" s="6" t="s">
        <v>54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55</v>
      </c>
      <c r="E17" s="22">
        <f t="shared" ref="E17:E22" si="0">IF(F17&gt;G17,1,0)</f>
        <v>0</v>
      </c>
      <c r="F17" s="21"/>
      <c r="G17" s="21"/>
      <c r="H17" s="21">
        <f t="shared" ref="H17:H22" si="1">IF(G17&gt;F17,1,0)</f>
        <v>0</v>
      </c>
      <c r="I17" s="21">
        <f t="shared" ref="I17:I22" si="2">IF(J17&gt;K17,1,0)</f>
        <v>0</v>
      </c>
      <c r="J17" s="21"/>
      <c r="K17" s="21"/>
      <c r="L17" s="21">
        <f t="shared" ref="L17:L22" si="3">IF(K17&gt;J17,1,0)</f>
        <v>0</v>
      </c>
      <c r="M17" s="21">
        <f t="shared" ref="M17:M22" si="4">IF(N17&gt;O17,1,0)</f>
        <v>0</v>
      </c>
      <c r="N17" s="21"/>
      <c r="O17" s="21"/>
      <c r="P17">
        <f t="shared" ref="P17:P22" si="5">IF(O17&gt;N17,1,0)</f>
        <v>0</v>
      </c>
    </row>
    <row r="18" spans="4:16" x14ac:dyDescent="0.2">
      <c r="D18" s="11" t="s">
        <v>40</v>
      </c>
      <c r="E18" s="22">
        <f t="shared" si="0"/>
        <v>0</v>
      </c>
      <c r="F18" s="21"/>
      <c r="G18" s="21"/>
      <c r="H18" s="21">
        <f t="shared" si="1"/>
        <v>0</v>
      </c>
      <c r="I18" s="21">
        <f t="shared" si="2"/>
        <v>0</v>
      </c>
      <c r="J18" s="21"/>
      <c r="K18" s="21"/>
      <c r="L18" s="21">
        <f t="shared" si="3"/>
        <v>0</v>
      </c>
      <c r="M18" s="21">
        <f t="shared" si="4"/>
        <v>0</v>
      </c>
      <c r="N18" s="21"/>
      <c r="O18" s="21"/>
      <c r="P18">
        <f t="shared" si="5"/>
        <v>0</v>
      </c>
    </row>
    <row r="19" spans="4:16" x14ac:dyDescent="0.2">
      <c r="D19" s="11" t="s">
        <v>41</v>
      </c>
      <c r="E19" s="22">
        <f t="shared" si="0"/>
        <v>0</v>
      </c>
      <c r="F19" s="21"/>
      <c r="G19" s="21"/>
      <c r="H19" s="21">
        <f t="shared" si="1"/>
        <v>0</v>
      </c>
      <c r="I19" s="21">
        <f t="shared" si="2"/>
        <v>0</v>
      </c>
      <c r="J19" s="21"/>
      <c r="K19" s="21"/>
      <c r="L19" s="21">
        <f t="shared" si="3"/>
        <v>0</v>
      </c>
      <c r="M19" s="21">
        <f t="shared" si="4"/>
        <v>0</v>
      </c>
      <c r="N19" s="21"/>
      <c r="O19" s="21"/>
      <c r="P19">
        <f t="shared" si="5"/>
        <v>0</v>
      </c>
    </row>
    <row r="20" spans="4:16" x14ac:dyDescent="0.2">
      <c r="D20" s="11" t="s">
        <v>42</v>
      </c>
      <c r="E20" s="22">
        <f t="shared" si="0"/>
        <v>0</v>
      </c>
      <c r="F20" s="21"/>
      <c r="G20" s="21"/>
      <c r="H20" s="21">
        <f t="shared" si="1"/>
        <v>0</v>
      </c>
      <c r="I20" s="21">
        <f t="shared" si="2"/>
        <v>0</v>
      </c>
      <c r="J20" s="21"/>
      <c r="K20" s="21"/>
      <c r="L20" s="21">
        <f t="shared" si="3"/>
        <v>0</v>
      </c>
      <c r="M20" s="21">
        <f t="shared" si="4"/>
        <v>0</v>
      </c>
      <c r="N20" s="21"/>
      <c r="O20" s="21"/>
      <c r="P20">
        <f t="shared" si="5"/>
        <v>0</v>
      </c>
    </row>
    <row r="21" spans="4:16" x14ac:dyDescent="0.2">
      <c r="D21" s="11" t="s">
        <v>43</v>
      </c>
      <c r="E21" s="22">
        <f t="shared" si="0"/>
        <v>0</v>
      </c>
      <c r="F21" s="21"/>
      <c r="G21" s="21"/>
      <c r="H21" s="21">
        <f t="shared" si="1"/>
        <v>0</v>
      </c>
      <c r="I21" s="21">
        <f t="shared" si="2"/>
        <v>0</v>
      </c>
      <c r="J21" s="21"/>
      <c r="K21" s="21"/>
      <c r="L21" s="21">
        <f t="shared" si="3"/>
        <v>0</v>
      </c>
      <c r="M21" s="21">
        <f t="shared" si="4"/>
        <v>0</v>
      </c>
      <c r="N21" s="21"/>
      <c r="O21" s="21"/>
      <c r="P21">
        <f t="shared" si="5"/>
        <v>0</v>
      </c>
    </row>
    <row r="22" spans="4:16" x14ac:dyDescent="0.2">
      <c r="D22" s="11" t="s">
        <v>44</v>
      </c>
      <c r="E22" s="22">
        <f t="shared" si="0"/>
        <v>0</v>
      </c>
      <c r="F22" s="21">
        <f>SUM(E17:E21)</f>
        <v>0</v>
      </c>
      <c r="G22" s="21">
        <f>SUM(H17:H21)</f>
        <v>0</v>
      </c>
      <c r="H22" s="21">
        <f t="shared" si="1"/>
        <v>0</v>
      </c>
      <c r="I22" s="21">
        <f t="shared" si="2"/>
        <v>0</v>
      </c>
      <c r="J22" s="21">
        <f>SUM(I17:I21)</f>
        <v>0</v>
      </c>
      <c r="K22" s="21">
        <f>SUM(L17:L21)</f>
        <v>0</v>
      </c>
      <c r="L22" s="21">
        <f t="shared" si="3"/>
        <v>0</v>
      </c>
      <c r="M22" s="21">
        <f t="shared" si="4"/>
        <v>0</v>
      </c>
      <c r="N22" s="21">
        <f>SUM(M17:M21)</f>
        <v>0</v>
      </c>
      <c r="O22" s="21">
        <f>SUM(P17:P21)</f>
        <v>0</v>
      </c>
      <c r="P22">
        <f t="shared" si="5"/>
        <v>0</v>
      </c>
    </row>
    <row r="23" spans="4:16" x14ac:dyDescent="0.2">
      <c r="D23" s="11" t="s">
        <v>45</v>
      </c>
      <c r="E23" s="22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46</v>
      </c>
      <c r="G24" s="13"/>
      <c r="H24" s="8"/>
      <c r="I24" s="8"/>
      <c r="J24" s="11" t="s">
        <v>47</v>
      </c>
      <c r="K24" s="13"/>
      <c r="L24" s="8"/>
      <c r="M24" s="8"/>
      <c r="N24" s="11" t="s">
        <v>48</v>
      </c>
      <c r="O24" s="13"/>
    </row>
  </sheetData>
  <mergeCells count="4">
    <mergeCell ref="B11:D11"/>
    <mergeCell ref="I3:J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77"/>
  <sheetViews>
    <sheetView showZeros="0" zoomScaleNormal="100" workbookViewId="0">
      <selection activeCell="AC13" sqref="AC13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28515625" customWidth="1"/>
    <col min="12" max="12" width="9.140625" hidden="1" customWidth="1"/>
    <col min="13" max="13" width="5.8554687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6" width="6.7109375" customWidth="1"/>
    <col min="27" max="27" width="6.5703125" customWidth="1"/>
    <col min="28" max="28" width="9.140625" hidden="1" customWidth="1"/>
  </cols>
  <sheetData>
    <row r="1" spans="1:22" ht="23.25" x14ac:dyDescent="0.35">
      <c r="B1" s="26" t="str">
        <f>Info!$A$1</f>
        <v>Tournament Name Goes Here</v>
      </c>
    </row>
    <row r="2" spans="1:22" ht="15.75" x14ac:dyDescent="0.25">
      <c r="B2" t="s">
        <v>15</v>
      </c>
      <c r="C2" s="24" t="str">
        <f>Info!$A$2</f>
        <v>Date 1</v>
      </c>
      <c r="O2" s="4" t="s">
        <v>14</v>
      </c>
      <c r="R2" s="78" t="str">
        <f>VLOOKUP($R$3,Info,2,FALSE)</f>
        <v>Pool A</v>
      </c>
      <c r="S2" s="79"/>
    </row>
    <row r="3" spans="1:22" ht="15.75" x14ac:dyDescent="0.25">
      <c r="B3" t="s">
        <v>16</v>
      </c>
      <c r="C3" s="5" t="str">
        <f>VLOOKUP($R$3,Info,3,FALSE)</f>
        <v>Age/Division</v>
      </c>
      <c r="D3" s="5"/>
      <c r="O3" s="4"/>
      <c r="R3" s="3">
        <v>1</v>
      </c>
    </row>
    <row r="4" spans="1:22" x14ac:dyDescent="0.2">
      <c r="O4" t="s">
        <v>89</v>
      </c>
      <c r="R4" s="47" t="str">
        <f>Info!$A$20</f>
        <v>1, 2 &amp; 3</v>
      </c>
    </row>
    <row r="7" spans="1:22" x14ac:dyDescent="0.2">
      <c r="F7" s="6" t="s">
        <v>18</v>
      </c>
      <c r="G7" s="7"/>
      <c r="H7" s="8"/>
      <c r="I7" s="8"/>
      <c r="J7" s="6" t="s">
        <v>91</v>
      </c>
      <c r="K7" s="7"/>
      <c r="L7" s="8"/>
      <c r="M7" s="8"/>
      <c r="N7" s="9" t="s">
        <v>97</v>
      </c>
      <c r="O7" s="9" t="s">
        <v>20</v>
      </c>
      <c r="P7" s="10"/>
      <c r="Q7" s="10"/>
      <c r="R7" s="9" t="s">
        <v>21</v>
      </c>
    </row>
    <row r="8" spans="1:22" x14ac:dyDescent="0.2">
      <c r="B8" s="27" t="s">
        <v>22</v>
      </c>
      <c r="C8" s="12"/>
      <c r="D8" s="13"/>
      <c r="F8" s="14" t="s">
        <v>23</v>
      </c>
      <c r="G8" s="14" t="s">
        <v>24</v>
      </c>
      <c r="H8" s="15"/>
      <c r="I8" s="15"/>
      <c r="J8" s="14" t="s">
        <v>23</v>
      </c>
      <c r="K8" s="14" t="s">
        <v>24</v>
      </c>
      <c r="L8" s="8"/>
      <c r="M8" s="8"/>
      <c r="N8" s="6"/>
      <c r="O8" s="16"/>
      <c r="P8" s="16"/>
      <c r="Q8" s="16"/>
      <c r="R8" s="7"/>
    </row>
    <row r="9" spans="1:22" ht="18" customHeight="1" x14ac:dyDescent="0.2">
      <c r="A9">
        <v>1</v>
      </c>
      <c r="B9" s="80" t="str">
        <f>VLOOKUP($R$3,Info,5,FALSE)</f>
        <v>Seed #1</v>
      </c>
      <c r="C9" s="81"/>
      <c r="D9" s="82"/>
      <c r="F9" s="21">
        <f>SUM(E28,E40,Q40,Q52,E64,E76)</f>
        <v>0</v>
      </c>
      <c r="G9" s="21">
        <f>SUM(H28,H40,T40,T52,H64,H76)</f>
        <v>0</v>
      </c>
      <c r="H9" s="21"/>
      <c r="I9" s="21"/>
      <c r="J9" s="21">
        <f>SUM(F27,F39, R39,R51,F63,F75)</f>
        <v>0</v>
      </c>
      <c r="K9" s="21">
        <f>SUM(G27,G39,S39,S51,G63,G75)</f>
        <v>0</v>
      </c>
      <c r="L9" s="21"/>
      <c r="M9" s="21"/>
      <c r="N9" s="32" t="e">
        <f t="shared" ref="N9:N17" si="0">(J9/(J9+K9))</f>
        <v>#DIV/0!</v>
      </c>
      <c r="O9" s="21">
        <f>SUM(F28,F40,R40,R52,F64,F76)</f>
        <v>0</v>
      </c>
      <c r="P9" s="21"/>
      <c r="Q9" s="21"/>
      <c r="R9" s="21"/>
      <c r="V9" t="s">
        <v>37</v>
      </c>
    </row>
    <row r="10" spans="1:22" ht="18" customHeight="1" x14ac:dyDescent="0.2">
      <c r="A10">
        <v>2</v>
      </c>
      <c r="B10" s="80" t="str">
        <f>VLOOKUP($R$3,Info,6,FALSE)</f>
        <v>Seed #2</v>
      </c>
      <c r="C10" s="81"/>
      <c r="D10" s="82"/>
      <c r="F10" s="21">
        <f>SUM(I28,I40,U40,U52,I64,I76)</f>
        <v>0</v>
      </c>
      <c r="G10" s="21">
        <f>SUM(L28,L40,X40,X52,L64,L76)</f>
        <v>0</v>
      </c>
      <c r="H10" s="21"/>
      <c r="I10" s="21"/>
      <c r="J10" s="21">
        <f>SUM(J27,J39,V39,V51,J63,J75)</f>
        <v>0</v>
      </c>
      <c r="K10" s="21">
        <f>SUM(K27,K39,W39,W51,K63,K75)</f>
        <v>0</v>
      </c>
      <c r="L10" s="21"/>
      <c r="M10" s="21"/>
      <c r="N10" s="32" t="e">
        <f t="shared" si="0"/>
        <v>#DIV/0!</v>
      </c>
      <c r="O10" s="21">
        <f>SUM(J28,J40,V40,V52,J64,J76)</f>
        <v>0</v>
      </c>
      <c r="P10" s="21"/>
      <c r="Q10" s="21"/>
      <c r="R10" s="21"/>
    </row>
    <row r="11" spans="1:22" ht="18" customHeight="1" x14ac:dyDescent="0.2">
      <c r="A11">
        <v>3</v>
      </c>
      <c r="B11" s="80" t="str">
        <f>VLOOKUP($R$3,Info,7,FALSE)</f>
        <v>Seed #3</v>
      </c>
      <c r="C11" s="81"/>
      <c r="D11" s="82"/>
      <c r="F11" s="21">
        <f>SUM(M28,M40,Y40,Y52,M64,M76)</f>
        <v>0</v>
      </c>
      <c r="G11" s="21">
        <f>SUM(P28,P40,AB40,AB52,P64,P76)</f>
        <v>0</v>
      </c>
      <c r="H11" s="21"/>
      <c r="I11" s="21"/>
      <c r="J11" s="21">
        <f>SUM(N27,N39,Z39,Z51,N63,N75)</f>
        <v>0</v>
      </c>
      <c r="K11" s="21">
        <f>SUM(O27,O39,AA39,AA51,O63,O75)</f>
        <v>0</v>
      </c>
      <c r="L11" s="21"/>
      <c r="M11" s="21"/>
      <c r="N11" s="32" t="e">
        <f t="shared" si="0"/>
        <v>#DIV/0!</v>
      </c>
      <c r="O11" s="21">
        <f>SUM(N28,N40,Z40,Z52,N64,N76)</f>
        <v>0</v>
      </c>
      <c r="P11" s="21"/>
      <c r="Q11" s="21"/>
      <c r="R11" s="21"/>
    </row>
    <row r="12" spans="1:22" ht="18" customHeight="1" x14ac:dyDescent="0.2">
      <c r="A12">
        <v>4</v>
      </c>
      <c r="B12" s="80" t="str">
        <f>VLOOKUP($R$3,Info,8,FALSE)</f>
        <v>Seed #4</v>
      </c>
      <c r="C12" s="81"/>
      <c r="D12" s="82"/>
      <c r="F12" s="21">
        <f>SUM(Q28,H40,I52,X52,Y64,P76)</f>
        <v>0</v>
      </c>
      <c r="G12" s="21">
        <f>SUM(T28,E40,L52,U52,AB64,M76)</f>
        <v>0</v>
      </c>
      <c r="H12" s="21"/>
      <c r="I12" s="21"/>
      <c r="J12" s="21">
        <f>SUM(R27,G39,J51,W51,Z63,O75)</f>
        <v>0</v>
      </c>
      <c r="K12" s="21">
        <f>SUM(S27,F39,K51,V51,AA63,N75)</f>
        <v>0</v>
      </c>
      <c r="L12" s="21"/>
      <c r="M12" s="21"/>
      <c r="N12" s="32" t="e">
        <f t="shared" si="0"/>
        <v>#DIV/0!</v>
      </c>
      <c r="O12" s="21">
        <f>SUM(R28,G40,J52,W52,Z64,O76)</f>
        <v>0</v>
      </c>
      <c r="P12" s="21"/>
      <c r="Q12" s="21"/>
      <c r="R12" s="21"/>
    </row>
    <row r="13" spans="1:22" ht="18" customHeight="1" x14ac:dyDescent="0.2">
      <c r="A13">
        <v>5</v>
      </c>
      <c r="B13" s="80" t="str">
        <f>VLOOKUP($R$3,Info,9,FALSE)</f>
        <v>Seed #5</v>
      </c>
      <c r="C13" s="81"/>
      <c r="D13" s="82"/>
      <c r="F13" s="21">
        <f>SUM(U28,L40,M52,AB52,Q64,H76)</f>
        <v>0</v>
      </c>
      <c r="G13" s="21">
        <f>SUM(X28,I40,P52,Y52,T64,E76)</f>
        <v>0</v>
      </c>
      <c r="H13" s="21"/>
      <c r="I13" s="21"/>
      <c r="J13" s="21">
        <f>SUM(V27,K39,N51,AA51,R63,G75)</f>
        <v>0</v>
      </c>
      <c r="K13" s="21">
        <f>SUM(W27,J39,O51,Z51,S63,F75)</f>
        <v>0</v>
      </c>
      <c r="L13" s="21"/>
      <c r="M13" s="21"/>
      <c r="N13" s="32" t="e">
        <f t="shared" si="0"/>
        <v>#DIV/0!</v>
      </c>
      <c r="O13" s="21">
        <f>SUM(V28,K40,N52,AA52,R64,G76)</f>
        <v>0</v>
      </c>
      <c r="P13" s="21"/>
      <c r="Q13" s="21"/>
      <c r="R13" s="21"/>
    </row>
    <row r="14" spans="1:22" ht="18" customHeight="1" x14ac:dyDescent="0.2">
      <c r="A14">
        <v>6</v>
      </c>
      <c r="B14" s="28" t="str">
        <f>VLOOKUP($R$3,Info,10,FALSE)</f>
        <v>Seed #6</v>
      </c>
      <c r="C14" s="66"/>
      <c r="D14" s="67"/>
      <c r="F14" s="21">
        <f>SUM(Y28,P40,E52,T52,U64,L76)</f>
        <v>0</v>
      </c>
      <c r="G14" s="21">
        <f>SUM(AB28,M40,H52,Q52,X64,I76)</f>
        <v>0</v>
      </c>
      <c r="H14" s="21"/>
      <c r="I14" s="21"/>
      <c r="J14" s="21">
        <f>SUM(Z27,O39,F51,S51,V63,K75)</f>
        <v>0</v>
      </c>
      <c r="K14" s="21">
        <f>SUM(AA27,N39,G51,R51,W63,J75)</f>
        <v>0</v>
      </c>
      <c r="L14" s="21"/>
      <c r="M14" s="21"/>
      <c r="N14" s="32" t="e">
        <f t="shared" si="0"/>
        <v>#DIV/0!</v>
      </c>
      <c r="O14" s="21">
        <f>SUM(Z28,O40,F52,S52,V64,K76)</f>
        <v>0</v>
      </c>
      <c r="P14" s="21"/>
      <c r="Q14" s="21"/>
      <c r="R14" s="21"/>
    </row>
    <row r="15" spans="1:22" ht="18" customHeight="1" x14ac:dyDescent="0.2">
      <c r="A15">
        <v>7</v>
      </c>
      <c r="B15" s="28" t="str">
        <f>VLOOKUP($R$3,Info,11,FALSE)</f>
        <v>Seed #7</v>
      </c>
      <c r="C15" s="66"/>
      <c r="D15" s="67"/>
      <c r="F15" s="21">
        <f>SUM(H28,T28,AB40,P52,L64,X64)</f>
        <v>0</v>
      </c>
      <c r="G15" s="21">
        <f>SUM(E28,Q28,Y40,M52,I64,U64)</f>
        <v>0</v>
      </c>
      <c r="H15" s="21"/>
      <c r="I15" s="21"/>
      <c r="J15" s="21">
        <f>SUM(S27,G27,AA39,O51,K63,W63)</f>
        <v>0</v>
      </c>
      <c r="K15" s="21">
        <f>SUM(F27,R27,Z39,N51,J63,V63)</f>
        <v>0</v>
      </c>
      <c r="L15" s="21"/>
      <c r="M15" s="21"/>
      <c r="N15" s="32" t="e">
        <f t="shared" si="0"/>
        <v>#DIV/0!</v>
      </c>
      <c r="O15" s="21">
        <f>SUM(S28,G28,AA40,O52,K64,W64)</f>
        <v>0</v>
      </c>
      <c r="P15" s="21"/>
      <c r="Q15" s="21"/>
      <c r="R15" s="21"/>
    </row>
    <row r="16" spans="1:22" ht="18" customHeight="1" x14ac:dyDescent="0.2">
      <c r="A16">
        <v>8</v>
      </c>
      <c r="B16" s="28" t="str">
        <f>VLOOKUP($R$3,Info,12,FALSE)</f>
        <v>Seed #8</v>
      </c>
      <c r="C16" s="66"/>
      <c r="D16" s="67"/>
      <c r="F16" s="21">
        <f>SUM(L28,X28,T40,H52,P64,AB64)</f>
        <v>0</v>
      </c>
      <c r="G16" s="21">
        <f>SUM(I28,U28,Q40,E52,M64,Y64)</f>
        <v>0</v>
      </c>
      <c r="H16" s="21"/>
      <c r="I16" s="21"/>
      <c r="J16" s="21">
        <f>SUM(W27,K27,S39,G51,O63,AA63)</f>
        <v>0</v>
      </c>
      <c r="K16" s="21">
        <f>SUM(J27,V27,R39,F51,N63,Z63)</f>
        <v>0</v>
      </c>
      <c r="L16" s="21"/>
      <c r="M16" s="21"/>
      <c r="N16" s="32" t="e">
        <f t="shared" si="0"/>
        <v>#DIV/0!</v>
      </c>
      <c r="O16" s="21">
        <f>SUM(K28,W28,S40,G52,O64,AA64)</f>
        <v>0</v>
      </c>
      <c r="P16" s="21"/>
      <c r="Q16" s="21"/>
      <c r="R16" s="21"/>
    </row>
    <row r="17" spans="1:28" ht="18" customHeight="1" x14ac:dyDescent="0.2">
      <c r="A17">
        <v>9</v>
      </c>
      <c r="B17" s="80" t="str">
        <f>VLOOKUP($R$3,Info,13,FALSE)</f>
        <v>Seed #9</v>
      </c>
      <c r="C17" s="81"/>
      <c r="D17" s="82"/>
      <c r="F17" s="21">
        <f>SUM(P28,AB28,X40,L52,H64,T64)</f>
        <v>0</v>
      </c>
      <c r="G17" s="21">
        <f>SUM(M28,Y28,U40,I52,E64,Q64)</f>
        <v>0</v>
      </c>
      <c r="H17" s="21"/>
      <c r="I17" s="21"/>
      <c r="J17" s="21">
        <f>SUM(O27,AA27,W39,K51,G63,S63)</f>
        <v>0</v>
      </c>
      <c r="K17" s="21">
        <f>SUM(N27,Z27,V39,J51,F63,R63)</f>
        <v>0</v>
      </c>
      <c r="L17" s="21"/>
      <c r="M17" s="21"/>
      <c r="N17" s="32" t="e">
        <f t="shared" si="0"/>
        <v>#DIV/0!</v>
      </c>
      <c r="O17" s="21">
        <f>SUM(O28,AA28,W40,K52,G64,S64)</f>
        <v>0</v>
      </c>
      <c r="P17" s="21"/>
      <c r="Q17" s="21"/>
      <c r="R17" s="21"/>
    </row>
    <row r="18" spans="1:28" ht="18" customHeight="1" thickBot="1" x14ac:dyDescent="0.25">
      <c r="B18" s="57"/>
      <c r="C18" s="57"/>
      <c r="D18" s="57"/>
      <c r="F18" s="51"/>
      <c r="G18" s="51"/>
      <c r="H18" s="51"/>
      <c r="I18" s="51"/>
      <c r="J18" s="51"/>
      <c r="K18" s="51"/>
      <c r="L18" s="51"/>
      <c r="M18" s="51"/>
      <c r="N18" s="58"/>
      <c r="O18" s="51"/>
      <c r="P18" s="51"/>
      <c r="Q18" s="51"/>
      <c r="R18" s="51"/>
    </row>
    <row r="19" spans="1:28" ht="13.5" thickTop="1" x14ac:dyDescent="0.2">
      <c r="F19" s="75" t="s">
        <v>111</v>
      </c>
      <c r="G19" s="76"/>
      <c r="H19" s="76"/>
      <c r="I19" s="76"/>
      <c r="J19" s="76"/>
      <c r="K19" s="76"/>
      <c r="L19" s="76"/>
      <c r="M19" s="76"/>
      <c r="N19" s="76"/>
      <c r="O19" s="77"/>
      <c r="P19" s="45"/>
      <c r="Q19" s="45"/>
      <c r="R19" s="76" t="s">
        <v>105</v>
      </c>
      <c r="S19" s="76"/>
      <c r="T19" s="76"/>
      <c r="U19" s="76"/>
      <c r="V19" s="76"/>
      <c r="W19" s="76"/>
      <c r="X19" s="76"/>
      <c r="Y19" s="76"/>
      <c r="Z19" s="76"/>
      <c r="AA19" s="77"/>
    </row>
    <row r="20" spans="1:28" ht="18" customHeight="1" x14ac:dyDescent="0.2">
      <c r="F20" s="59" t="s">
        <v>112</v>
      </c>
      <c r="G20" s="7"/>
      <c r="H20" s="8"/>
      <c r="I20" s="8"/>
      <c r="J20" s="59" t="s">
        <v>127</v>
      </c>
      <c r="K20" s="7"/>
      <c r="L20" s="8"/>
      <c r="M20" s="8"/>
      <c r="N20" s="59" t="s">
        <v>132</v>
      </c>
      <c r="O20" s="7"/>
      <c r="P20" s="8"/>
      <c r="Q20" s="8"/>
      <c r="R20" s="59" t="s">
        <v>117</v>
      </c>
      <c r="S20" s="7"/>
      <c r="T20" s="8"/>
      <c r="U20" s="8"/>
      <c r="V20" s="59" t="s">
        <v>122</v>
      </c>
      <c r="W20" s="7"/>
      <c r="X20" s="8"/>
      <c r="Y20" s="8"/>
      <c r="Z20" s="59" t="s">
        <v>137</v>
      </c>
      <c r="AA20" s="7"/>
    </row>
    <row r="21" spans="1:28" ht="18" customHeight="1" x14ac:dyDescent="0.2">
      <c r="F21" s="9">
        <v>1</v>
      </c>
      <c r="G21" s="9">
        <v>7</v>
      </c>
      <c r="H21" s="10"/>
      <c r="I21" s="10"/>
      <c r="J21" s="9">
        <v>2</v>
      </c>
      <c r="K21" s="9">
        <v>8</v>
      </c>
      <c r="L21" s="10"/>
      <c r="M21" s="10"/>
      <c r="N21" s="9">
        <v>3</v>
      </c>
      <c r="O21" s="9">
        <v>9</v>
      </c>
      <c r="P21" s="10"/>
      <c r="Q21" s="10"/>
      <c r="R21" s="9">
        <v>4</v>
      </c>
      <c r="S21" s="9">
        <v>7</v>
      </c>
      <c r="T21" s="10"/>
      <c r="U21" s="10"/>
      <c r="V21" s="9">
        <v>5</v>
      </c>
      <c r="W21" s="9">
        <v>8</v>
      </c>
      <c r="X21" s="10"/>
      <c r="Y21" s="10"/>
      <c r="Z21" s="9">
        <v>6</v>
      </c>
      <c r="AA21" s="9">
        <v>9</v>
      </c>
    </row>
    <row r="22" spans="1:28" ht="18" customHeight="1" x14ac:dyDescent="0.2">
      <c r="D22" s="10" t="s">
        <v>92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1:28" ht="18" customHeight="1" x14ac:dyDescent="0.2">
      <c r="D23" s="10" t="s">
        <v>93</v>
      </c>
      <c r="E23">
        <f>IF(F23&gt;G23,1,0)</f>
        <v>0</v>
      </c>
      <c r="F23" s="21"/>
      <c r="G23" s="21"/>
      <c r="H23" s="21">
        <f>IF(G23&gt;F23,1,0)</f>
        <v>0</v>
      </c>
      <c r="I23" s="21">
        <f>IF(J23&gt;K23,1,0)</f>
        <v>0</v>
      </c>
      <c r="J23" s="21"/>
      <c r="K23" s="21"/>
      <c r="L23" s="21">
        <f>IF(K23&gt;J23,1,0)</f>
        <v>0</v>
      </c>
      <c r="M23" s="21">
        <f>IF(N23&gt;O23,1,0)</f>
        <v>0</v>
      </c>
      <c r="N23" s="21"/>
      <c r="O23" s="21"/>
      <c r="P23" s="21">
        <f>IF(O23&gt;N23,1,0)</f>
        <v>0</v>
      </c>
      <c r="Q23" s="21">
        <f>IF(R23&gt;S23,1,0)</f>
        <v>0</v>
      </c>
      <c r="R23" s="21"/>
      <c r="S23" s="21"/>
      <c r="T23" s="21">
        <f>IF(S23&gt;R23,1,0)</f>
        <v>0</v>
      </c>
      <c r="U23" s="21">
        <f>IF(V23&gt;W23,1,0)</f>
        <v>0</v>
      </c>
      <c r="V23" s="21"/>
      <c r="W23" s="21"/>
      <c r="X23" s="21">
        <f>IF(W23&gt;V23,1,0)</f>
        <v>0</v>
      </c>
      <c r="Y23" s="21">
        <f>IF(Z23&gt;AA23,1,0)</f>
        <v>0</v>
      </c>
      <c r="Z23" s="21"/>
      <c r="AA23" s="21"/>
      <c r="AB23">
        <f>IF(AA23&gt;Z23,1,0)</f>
        <v>0</v>
      </c>
    </row>
    <row r="24" spans="1:28" ht="18" customHeight="1" x14ac:dyDescent="0.2">
      <c r="D24" s="10" t="s">
        <v>94</v>
      </c>
      <c r="E24">
        <f>IF(F24&gt;G24,1,0)</f>
        <v>0</v>
      </c>
      <c r="F24" s="21"/>
      <c r="G24" s="21"/>
      <c r="H24" s="21">
        <f>IF(G24&gt;F24,1,0)</f>
        <v>0</v>
      </c>
      <c r="I24" s="21">
        <f>IF(J24&gt;K24,1,0)</f>
        <v>0</v>
      </c>
      <c r="J24" s="21"/>
      <c r="K24" s="21"/>
      <c r="L24" s="21">
        <f>IF(K24&gt;J24,1,0)</f>
        <v>0</v>
      </c>
      <c r="M24" s="21">
        <f>IF(N24&gt;O24,1,0)</f>
        <v>0</v>
      </c>
      <c r="N24" s="21"/>
      <c r="O24" s="21"/>
      <c r="P24" s="21">
        <f>IF(O24&gt;N24,1,0)</f>
        <v>0</v>
      </c>
      <c r="Q24" s="21">
        <f>IF(R24&gt;S24,1,0)</f>
        <v>0</v>
      </c>
      <c r="R24" s="21"/>
      <c r="S24" s="21"/>
      <c r="T24" s="21">
        <f>IF(S24&gt;R24,1,0)</f>
        <v>0</v>
      </c>
      <c r="U24" s="21">
        <f>IF(V24&gt;W24,1,0)</f>
        <v>0</v>
      </c>
      <c r="V24" s="21"/>
      <c r="W24" s="21"/>
      <c r="X24" s="21">
        <f>IF(W24&gt;V24,1,0)</f>
        <v>0</v>
      </c>
      <c r="Y24" s="21">
        <f>IF(Z24&gt;AA24,1,0)</f>
        <v>0</v>
      </c>
      <c r="Z24" s="21"/>
      <c r="AA24" s="21"/>
      <c r="AB24">
        <f>IF(AA24&gt;Z24,1,0)</f>
        <v>0</v>
      </c>
    </row>
    <row r="25" spans="1:28" ht="18" hidden="1" customHeight="1" x14ac:dyDescent="0.2">
      <c r="D25" s="10" t="s">
        <v>95</v>
      </c>
      <c r="E25">
        <f>IF(F25&gt;G25,1,0)</f>
        <v>0</v>
      </c>
      <c r="F25" s="21"/>
      <c r="G25" s="21"/>
      <c r="H25" s="21">
        <f>IF(G25&gt;F25,1,0)</f>
        <v>0</v>
      </c>
      <c r="I25" s="21">
        <f>IF(J25&gt;K25,1,0)</f>
        <v>0</v>
      </c>
      <c r="J25" s="21"/>
      <c r="K25" s="21"/>
      <c r="L25" s="21">
        <f>IF(K25&gt;J25,1,0)</f>
        <v>0</v>
      </c>
      <c r="M25" s="21">
        <f>IF(N25&gt;O25,1,0)</f>
        <v>0</v>
      </c>
      <c r="N25" s="21"/>
      <c r="O25" s="21"/>
      <c r="P25" s="21">
        <f>IF(O25&gt;N25,1,0)</f>
        <v>0</v>
      </c>
      <c r="Q25" s="21">
        <f>IF(R25&gt;S25,1,0)</f>
        <v>0</v>
      </c>
      <c r="R25" s="21"/>
      <c r="S25" s="21"/>
      <c r="T25" s="21">
        <f>IF(S25&gt;R25,1,0)</f>
        <v>0</v>
      </c>
      <c r="U25" s="21">
        <f>IF(V25&gt;W25,1,0)</f>
        <v>0</v>
      </c>
      <c r="V25" s="21"/>
      <c r="W25" s="21"/>
      <c r="X25" s="21">
        <f>IF(W25&gt;V25,1,0)</f>
        <v>0</v>
      </c>
      <c r="Y25" s="21">
        <f>IF(Z25&gt;AA25,1,0)</f>
        <v>0</v>
      </c>
      <c r="Z25" s="21"/>
      <c r="AA25" s="21"/>
      <c r="AB25">
        <f>IF(AA25&gt;Z25,1,0)</f>
        <v>0</v>
      </c>
    </row>
    <row r="26" spans="1:28" ht="18" hidden="1" customHeight="1" x14ac:dyDescent="0.2">
      <c r="D26" s="10" t="s">
        <v>96</v>
      </c>
      <c r="E26">
        <f>IF(F26&gt;G26,1,0)</f>
        <v>0</v>
      </c>
      <c r="F26" s="21"/>
      <c r="G26" s="21"/>
      <c r="H26" s="21">
        <f>IF(G26&gt;F26,1,0)</f>
        <v>0</v>
      </c>
      <c r="I26" s="21">
        <f>IF(J26&gt;K26,1,0)</f>
        <v>0</v>
      </c>
      <c r="J26" s="21"/>
      <c r="K26" s="21"/>
      <c r="L26" s="21">
        <f>IF(K26&gt;J26,1,0)</f>
        <v>0</v>
      </c>
      <c r="M26" s="21">
        <f>IF(N26&gt;O26,1,0)</f>
        <v>0</v>
      </c>
      <c r="N26" s="21"/>
      <c r="O26" s="21"/>
      <c r="P26" s="21">
        <f>IF(O26&gt;N26,1,0)</f>
        <v>0</v>
      </c>
      <c r="Q26" s="21">
        <f>IF(R26&gt;S26,1,0)</f>
        <v>0</v>
      </c>
      <c r="R26" s="21"/>
      <c r="S26" s="21"/>
      <c r="T26" s="21">
        <f>IF(S26&gt;R26,1,0)</f>
        <v>0</v>
      </c>
      <c r="U26" s="21">
        <f>IF(V26&gt;W26,1,0)</f>
        <v>0</v>
      </c>
      <c r="V26" s="21"/>
      <c r="W26" s="21"/>
      <c r="X26" s="21">
        <f>IF(W26&gt;V26,1,0)</f>
        <v>0</v>
      </c>
      <c r="Y26" s="21">
        <f>IF(Z26&gt;AA26,1,0)</f>
        <v>0</v>
      </c>
      <c r="Z26" s="21"/>
      <c r="AA26" s="21"/>
      <c r="AB26">
        <f>IF(AA26&gt;Z26,1,0)</f>
        <v>0</v>
      </c>
    </row>
    <row r="27" spans="1:28" ht="18" customHeight="1" x14ac:dyDescent="0.2">
      <c r="D27" s="10" t="s">
        <v>98</v>
      </c>
      <c r="F27" s="21">
        <f>SUM(E22:E26)</f>
        <v>0</v>
      </c>
      <c r="G27" s="21">
        <f>SUM(H22:H26)</f>
        <v>0</v>
      </c>
      <c r="H27" s="21"/>
      <c r="I27" s="21"/>
      <c r="J27" s="21">
        <f>SUM(I22:I26)</f>
        <v>0</v>
      </c>
      <c r="K27" s="21">
        <f>SUM(L22:L26)</f>
        <v>0</v>
      </c>
      <c r="L27" s="21"/>
      <c r="M27" s="21"/>
      <c r="N27" s="21">
        <f>SUM(M22:M26)</f>
        <v>0</v>
      </c>
      <c r="O27" s="21">
        <f>SUM(P22:P26)</f>
        <v>0</v>
      </c>
      <c r="P27" s="21"/>
      <c r="Q27" s="21"/>
      <c r="R27" s="21">
        <f>SUM(Q22:Q26)</f>
        <v>0</v>
      </c>
      <c r="S27" s="21">
        <f>SUM(T22:T26)</f>
        <v>0</v>
      </c>
      <c r="T27" s="21"/>
      <c r="U27" s="21"/>
      <c r="V27" s="21">
        <f>SUM(U22:U26)</f>
        <v>0</v>
      </c>
      <c r="W27" s="21">
        <f>SUM(X22:X26)</f>
        <v>0</v>
      </c>
      <c r="X27" s="21"/>
      <c r="Y27" s="21"/>
      <c r="Z27" s="21">
        <f>SUM(Y22:Y26)</f>
        <v>0</v>
      </c>
      <c r="AA27" s="21">
        <f>SUM(AB22:AB26)</f>
        <v>0</v>
      </c>
    </row>
    <row r="28" spans="1:28" ht="18" customHeight="1" x14ac:dyDescent="0.2">
      <c r="D28" s="10" t="s">
        <v>31</v>
      </c>
      <c r="E28">
        <f>IF(F27&gt;G27,1,0)</f>
        <v>0</v>
      </c>
      <c r="F28" s="21">
        <f>SUM(F22:F26)-SUM(G22:G26)</f>
        <v>0</v>
      </c>
      <c r="G28" s="21">
        <f>SUM(G22:G26)-SUM(F22:F26)</f>
        <v>0</v>
      </c>
      <c r="H28" s="21">
        <f>IF(G27&gt;F27,1,0)</f>
        <v>0</v>
      </c>
      <c r="I28" s="21">
        <f>IF(J27&gt;K27,1,0)</f>
        <v>0</v>
      </c>
      <c r="J28" s="21">
        <f>SUM(J22:J26)-SUM(K22:K26)</f>
        <v>0</v>
      </c>
      <c r="K28" s="21">
        <f>SUM(K22:K26)-SUM(J22:J26)</f>
        <v>0</v>
      </c>
      <c r="L28" s="21">
        <f>IF(K27&gt;J27,1,0)</f>
        <v>0</v>
      </c>
      <c r="M28" s="21">
        <f>IF(N27&gt;O27,1,0)</f>
        <v>0</v>
      </c>
      <c r="N28" s="21">
        <f>SUM(N22:N26)-SUM(O22:O26)</f>
        <v>0</v>
      </c>
      <c r="O28" s="21">
        <f>SUM(O22:O26)-SUM(N22:N26)</f>
        <v>0</v>
      </c>
      <c r="P28" s="21">
        <f>IF(O27&gt;N27,1,0)</f>
        <v>0</v>
      </c>
      <c r="Q28" s="21">
        <f>IF(R27&gt;S27,1,0)</f>
        <v>0</v>
      </c>
      <c r="R28" s="21">
        <f>SUM(R22:R26)-SUM(S22:S26)</f>
        <v>0</v>
      </c>
      <c r="S28" s="21">
        <f>SUM(S22:S26)-SUM(R22:R26)</f>
        <v>0</v>
      </c>
      <c r="T28" s="21">
        <f>IF(S27&gt;R27,1,0)</f>
        <v>0</v>
      </c>
      <c r="U28" s="21">
        <f>IF(V27&gt;W27,1,0)</f>
        <v>0</v>
      </c>
      <c r="V28" s="21">
        <f>SUM(V22:V26)-SUM(W22:W26)</f>
        <v>0</v>
      </c>
      <c r="W28" s="21">
        <f>SUM(W22:W26)-SUM(V22:V26)</f>
        <v>0</v>
      </c>
      <c r="X28" s="21">
        <f>IF(W27&gt;V27,1,0)</f>
        <v>0</v>
      </c>
      <c r="Y28" s="21">
        <f>IF(Z27&gt;AA27,1,0)</f>
        <v>0</v>
      </c>
      <c r="Z28" s="21">
        <f>SUM(Z22:Z26)-SUM(AA22:AA26)</f>
        <v>0</v>
      </c>
      <c r="AA28" s="21">
        <f>SUM(AA22:AA26)-SUM(Z22:Z26)</f>
        <v>0</v>
      </c>
      <c r="AB28">
        <f>IF(AA27&gt;Z27,1,0)</f>
        <v>0</v>
      </c>
    </row>
    <row r="29" spans="1:28" ht="18" customHeight="1" x14ac:dyDescent="0.2">
      <c r="F29" s="68" t="s">
        <v>36</v>
      </c>
      <c r="G29" s="13"/>
      <c r="H29" s="8"/>
      <c r="I29" s="8"/>
      <c r="J29" s="68" t="s">
        <v>163</v>
      </c>
      <c r="K29" s="13"/>
      <c r="L29" s="8"/>
      <c r="M29" s="8"/>
      <c r="N29" s="68" t="s">
        <v>164</v>
      </c>
      <c r="O29" s="13"/>
      <c r="P29" s="8"/>
      <c r="Q29" s="8"/>
      <c r="R29" s="68" t="s">
        <v>35</v>
      </c>
      <c r="S29" s="13"/>
      <c r="T29" s="8"/>
      <c r="U29" s="8"/>
      <c r="V29" s="68" t="s">
        <v>32</v>
      </c>
      <c r="W29" s="13"/>
      <c r="X29" s="8"/>
      <c r="Y29" s="8"/>
      <c r="Z29" s="68" t="s">
        <v>34</v>
      </c>
      <c r="AA29" s="13"/>
    </row>
    <row r="30" spans="1:28" ht="18" customHeight="1" thickBot="1" x14ac:dyDescent="0.25"/>
    <row r="31" spans="1:28" ht="18" customHeight="1" thickTop="1" x14ac:dyDescent="0.2">
      <c r="F31" s="75" t="s">
        <v>109</v>
      </c>
      <c r="G31" s="76"/>
      <c r="H31" s="76"/>
      <c r="I31" s="76"/>
      <c r="J31" s="76"/>
      <c r="K31" s="76"/>
      <c r="L31" s="76"/>
      <c r="M31" s="76"/>
      <c r="N31" s="76"/>
      <c r="O31" s="77"/>
      <c r="P31" s="45"/>
      <c r="Q31" s="45"/>
      <c r="R31" s="76" t="s">
        <v>162</v>
      </c>
      <c r="S31" s="76"/>
      <c r="T31" s="76"/>
      <c r="U31" s="76"/>
      <c r="V31" s="76"/>
      <c r="W31" s="76"/>
      <c r="X31" s="76"/>
      <c r="Y31" s="76"/>
      <c r="Z31" s="76"/>
      <c r="AA31" s="77"/>
    </row>
    <row r="32" spans="1:28" ht="18" customHeight="1" x14ac:dyDescent="0.2">
      <c r="F32" s="6" t="s">
        <v>113</v>
      </c>
      <c r="G32" s="7"/>
      <c r="H32" s="8"/>
      <c r="I32" s="8"/>
      <c r="J32" s="6" t="s">
        <v>128</v>
      </c>
      <c r="K32" s="7"/>
      <c r="L32" s="8"/>
      <c r="M32" s="8"/>
      <c r="N32" s="6" t="s">
        <v>133</v>
      </c>
      <c r="O32" s="7"/>
      <c r="P32" s="8"/>
      <c r="Q32" s="8"/>
      <c r="R32" s="6" t="s">
        <v>118</v>
      </c>
      <c r="S32" s="7"/>
      <c r="T32" s="8"/>
      <c r="U32" s="8"/>
      <c r="V32" s="6" t="s">
        <v>123</v>
      </c>
      <c r="W32" s="7"/>
      <c r="X32" s="8"/>
      <c r="Y32" s="8"/>
      <c r="Z32" s="6" t="s">
        <v>138</v>
      </c>
      <c r="AA32" s="7"/>
    </row>
    <row r="33" spans="4:28" ht="18" customHeight="1" x14ac:dyDescent="0.2">
      <c r="F33" s="9">
        <v>1</v>
      </c>
      <c r="G33" s="9">
        <v>4</v>
      </c>
      <c r="H33" s="10"/>
      <c r="I33" s="10"/>
      <c r="J33" s="9">
        <v>2</v>
      </c>
      <c r="K33" s="9">
        <v>5</v>
      </c>
      <c r="L33" s="10"/>
      <c r="M33" s="10"/>
      <c r="N33" s="9">
        <v>3</v>
      </c>
      <c r="O33" s="9">
        <v>6</v>
      </c>
      <c r="P33" s="10"/>
      <c r="Q33" s="10"/>
      <c r="R33" s="9">
        <v>1</v>
      </c>
      <c r="S33" s="9">
        <v>8</v>
      </c>
      <c r="T33" s="10"/>
      <c r="U33" s="10"/>
      <c r="V33" s="9">
        <v>2</v>
      </c>
      <c r="W33" s="9">
        <v>9</v>
      </c>
      <c r="X33" s="10"/>
      <c r="Y33" s="10"/>
      <c r="Z33" s="9">
        <v>3</v>
      </c>
      <c r="AA33" s="9">
        <v>7</v>
      </c>
    </row>
    <row r="34" spans="4:28" ht="18" customHeight="1" x14ac:dyDescent="0.2">
      <c r="D34" s="10" t="s">
        <v>92</v>
      </c>
      <c r="E34">
        <f>IF(F34&gt;G34,1,0)</f>
        <v>0</v>
      </c>
      <c r="F34" s="21"/>
      <c r="G34" s="21"/>
      <c r="H34" s="21">
        <f>IF(G34&gt;F34,1,0)</f>
        <v>0</v>
      </c>
      <c r="I34" s="21">
        <f>IF(J34&gt;K34,1,0)</f>
        <v>0</v>
      </c>
      <c r="J34" s="21"/>
      <c r="K34" s="21"/>
      <c r="L34" s="21">
        <f>IF(K34&gt;J34,1,0)</f>
        <v>0</v>
      </c>
      <c r="M34" s="21">
        <f>IF(N34&gt;O34,1,0)</f>
        <v>0</v>
      </c>
      <c r="N34" s="21"/>
      <c r="O34" s="21"/>
      <c r="P34" s="21">
        <f>IF(O34&gt;N34,1,0)</f>
        <v>0</v>
      </c>
      <c r="Q34" s="21">
        <f>IF(R34&gt;S34,1,0)</f>
        <v>0</v>
      </c>
      <c r="R34" s="21"/>
      <c r="S34" s="21"/>
      <c r="T34" s="21">
        <f>IF(S34&gt;R34,1,0)</f>
        <v>0</v>
      </c>
      <c r="U34" s="21">
        <f>IF(V34&gt;W34,1,0)</f>
        <v>0</v>
      </c>
      <c r="V34" s="21"/>
      <c r="W34" s="21"/>
      <c r="X34" s="21">
        <f>IF(W34&gt;V34,1,0)</f>
        <v>0</v>
      </c>
      <c r="Y34" s="21">
        <f>IF(Z34&gt;AA34,1,0)</f>
        <v>0</v>
      </c>
      <c r="Z34" s="21"/>
      <c r="AA34" s="21"/>
      <c r="AB34">
        <f>IF(AA34&gt;Z34,1,0)</f>
        <v>0</v>
      </c>
    </row>
    <row r="35" spans="4:28" ht="18" customHeight="1" x14ac:dyDescent="0.2">
      <c r="D35" s="10" t="s">
        <v>93</v>
      </c>
      <c r="E35">
        <f>IF(F35&gt;G35,1,0)</f>
        <v>0</v>
      </c>
      <c r="F35" s="21"/>
      <c r="G35" s="21"/>
      <c r="H35" s="21">
        <f>IF(G35&gt;F35,1,0)</f>
        <v>0</v>
      </c>
      <c r="I35" s="21">
        <f>IF(J35&gt;K35,1,0)</f>
        <v>0</v>
      </c>
      <c r="J35" s="21"/>
      <c r="K35" s="21"/>
      <c r="L35" s="21">
        <f>IF(K35&gt;J35,1,0)</f>
        <v>0</v>
      </c>
      <c r="M35" s="21">
        <f>IF(N35&gt;O35,1,0)</f>
        <v>0</v>
      </c>
      <c r="N35" s="21"/>
      <c r="O35" s="21"/>
      <c r="P35" s="21">
        <f>IF(O35&gt;N35,1,0)</f>
        <v>0</v>
      </c>
      <c r="Q35" s="21">
        <f>IF(R35&gt;S35,1,0)</f>
        <v>0</v>
      </c>
      <c r="R35" s="21"/>
      <c r="S35" s="21"/>
      <c r="T35" s="21">
        <f>IF(S35&gt;R35,1,0)</f>
        <v>0</v>
      </c>
      <c r="U35" s="21">
        <f>IF(V35&gt;W35,1,0)</f>
        <v>0</v>
      </c>
      <c r="V35" s="21"/>
      <c r="W35" s="21"/>
      <c r="X35" s="21">
        <f>IF(W35&gt;V35,1,0)</f>
        <v>0</v>
      </c>
      <c r="Y35" s="21">
        <f>IF(Z35&gt;AA35,1,0)</f>
        <v>0</v>
      </c>
      <c r="Z35" s="21"/>
      <c r="AA35" s="21"/>
      <c r="AB35">
        <f>IF(AA35&gt;Z35,1,0)</f>
        <v>0</v>
      </c>
    </row>
    <row r="36" spans="4:28" ht="18" customHeight="1" x14ac:dyDescent="0.2">
      <c r="D36" s="10" t="s">
        <v>94</v>
      </c>
      <c r="E36">
        <f>IF(F36&gt;G36,1,0)</f>
        <v>0</v>
      </c>
      <c r="F36" s="21"/>
      <c r="G36" s="21"/>
      <c r="H36" s="21">
        <f>IF(G36&gt;F36,1,0)</f>
        <v>0</v>
      </c>
      <c r="I36" s="21">
        <f>IF(J36&gt;K36,1,0)</f>
        <v>0</v>
      </c>
      <c r="J36" s="21"/>
      <c r="K36" s="21"/>
      <c r="L36" s="21">
        <f>IF(K36&gt;J36,1,0)</f>
        <v>0</v>
      </c>
      <c r="M36" s="21">
        <f>IF(N36&gt;O36,1,0)</f>
        <v>0</v>
      </c>
      <c r="N36" s="21"/>
      <c r="O36" s="21"/>
      <c r="P36" s="21">
        <f>IF(O36&gt;N36,1,0)</f>
        <v>0</v>
      </c>
      <c r="Q36" s="21">
        <f>IF(R36&gt;S36,1,0)</f>
        <v>0</v>
      </c>
      <c r="R36" s="21"/>
      <c r="S36" s="21"/>
      <c r="T36" s="21">
        <f>IF(S36&gt;R36,1,0)</f>
        <v>0</v>
      </c>
      <c r="U36" s="21">
        <f>IF(V36&gt;W36,1,0)</f>
        <v>0</v>
      </c>
      <c r="V36" s="21"/>
      <c r="W36" s="21"/>
      <c r="X36" s="21">
        <f>IF(W36&gt;V36,1,0)</f>
        <v>0</v>
      </c>
      <c r="Y36" s="21">
        <f>IF(Z36&gt;AA36,1,0)</f>
        <v>0</v>
      </c>
      <c r="Z36" s="21"/>
      <c r="AA36" s="21"/>
      <c r="AB36">
        <f>IF(AA36&gt;Z36,1,0)</f>
        <v>0</v>
      </c>
    </row>
    <row r="37" spans="4:28" ht="18" hidden="1" customHeight="1" x14ac:dyDescent="0.2">
      <c r="D37" s="10" t="s">
        <v>95</v>
      </c>
      <c r="E37">
        <f>IF(F37&gt;G37,1,0)</f>
        <v>0</v>
      </c>
      <c r="F37" s="21"/>
      <c r="G37" s="21"/>
      <c r="H37" s="21">
        <f>IF(G37&gt;F37,1,0)</f>
        <v>0</v>
      </c>
      <c r="I37" s="21">
        <f>IF(J37&gt;K37,1,0)</f>
        <v>0</v>
      </c>
      <c r="J37" s="21"/>
      <c r="K37" s="21"/>
      <c r="L37" s="21">
        <f>IF(K37&gt;J37,1,0)</f>
        <v>0</v>
      </c>
      <c r="M37" s="21">
        <f>IF(N37&gt;O37,1,0)</f>
        <v>0</v>
      </c>
      <c r="N37" s="21"/>
      <c r="O37" s="21"/>
      <c r="P37" s="21">
        <f>IF(O37&gt;N37,1,0)</f>
        <v>0</v>
      </c>
      <c r="Q37" s="21">
        <f>IF(R37&gt;S37,1,0)</f>
        <v>0</v>
      </c>
      <c r="R37" s="21"/>
      <c r="S37" s="21"/>
      <c r="T37" s="21">
        <f>IF(S37&gt;R37,1,0)</f>
        <v>0</v>
      </c>
      <c r="U37" s="21">
        <f>IF(V37&gt;W37,1,0)</f>
        <v>0</v>
      </c>
      <c r="V37" s="21"/>
      <c r="W37" s="21"/>
      <c r="X37" s="21">
        <f>IF(W37&gt;V37,1,0)</f>
        <v>0</v>
      </c>
      <c r="Y37" s="21">
        <f>IF(Z37&gt;AA37,1,0)</f>
        <v>0</v>
      </c>
      <c r="Z37" s="21"/>
      <c r="AA37" s="21"/>
      <c r="AB37">
        <f>IF(AA37&gt;Z37,1,0)</f>
        <v>0</v>
      </c>
    </row>
    <row r="38" spans="4:28" ht="18" hidden="1" customHeight="1" x14ac:dyDescent="0.2">
      <c r="D38" s="10" t="s">
        <v>96</v>
      </c>
      <c r="E38">
        <f>IF(F38&gt;G38,1,0)</f>
        <v>0</v>
      </c>
      <c r="F38" s="21"/>
      <c r="G38" s="21"/>
      <c r="H38" s="21">
        <f>IF(G38&gt;F38,1,0)</f>
        <v>0</v>
      </c>
      <c r="I38" s="21">
        <f>IF(J38&gt;K38,1,0)</f>
        <v>0</v>
      </c>
      <c r="J38" s="21"/>
      <c r="K38" s="21"/>
      <c r="L38" s="21">
        <f>IF(K38&gt;J38,1,0)</f>
        <v>0</v>
      </c>
      <c r="M38" s="21">
        <f>IF(N38&gt;O38,1,0)</f>
        <v>0</v>
      </c>
      <c r="N38" s="21"/>
      <c r="O38" s="21"/>
      <c r="P38" s="21">
        <f>IF(O38&gt;N38,1,0)</f>
        <v>0</v>
      </c>
      <c r="Q38" s="21">
        <f>IF(R38&gt;S38,1,0)</f>
        <v>0</v>
      </c>
      <c r="R38" s="21"/>
      <c r="S38" s="21"/>
      <c r="T38" s="21">
        <f>IF(S38&gt;R38,1,0)</f>
        <v>0</v>
      </c>
      <c r="U38" s="21">
        <f>IF(V38&gt;W38,1,0)</f>
        <v>0</v>
      </c>
      <c r="V38" s="21"/>
      <c r="W38" s="21"/>
      <c r="X38" s="21">
        <f>IF(W38&gt;V38,1,0)</f>
        <v>0</v>
      </c>
      <c r="Y38" s="21">
        <f>IF(Z38&gt;AA38,1,0)</f>
        <v>0</v>
      </c>
      <c r="Z38" s="21"/>
      <c r="AA38" s="21"/>
      <c r="AB38">
        <f>IF(AA38&gt;Z38,1,0)</f>
        <v>0</v>
      </c>
    </row>
    <row r="39" spans="4:28" ht="18" customHeight="1" x14ac:dyDescent="0.2">
      <c r="D39" s="10" t="s">
        <v>98</v>
      </c>
      <c r="F39" s="21">
        <f>SUM(E34:E38)</f>
        <v>0</v>
      </c>
      <c r="G39" s="21">
        <f>SUM(H34:H38)</f>
        <v>0</v>
      </c>
      <c r="H39" s="21"/>
      <c r="I39" s="21"/>
      <c r="J39" s="21">
        <f>SUM(I34:I38)</f>
        <v>0</v>
      </c>
      <c r="K39" s="21">
        <f>SUM(L34:L38)</f>
        <v>0</v>
      </c>
      <c r="L39" s="21"/>
      <c r="M39" s="21"/>
      <c r="N39" s="21">
        <f>SUM(M34:M38)</f>
        <v>0</v>
      </c>
      <c r="O39" s="21">
        <f>SUM(P34:P38)</f>
        <v>0</v>
      </c>
      <c r="P39" s="21"/>
      <c r="Q39" s="21"/>
      <c r="R39" s="21">
        <f>SUM(Q34:Q38)</f>
        <v>0</v>
      </c>
      <c r="S39" s="21">
        <f>SUM(T34:T38)</f>
        <v>0</v>
      </c>
      <c r="T39" s="21"/>
      <c r="U39" s="21"/>
      <c r="V39" s="21">
        <f>SUM(U34:U38)</f>
        <v>0</v>
      </c>
      <c r="W39" s="21">
        <f>SUM(X34:X38)</f>
        <v>0</v>
      </c>
      <c r="X39" s="21"/>
      <c r="Y39" s="21"/>
      <c r="Z39" s="21">
        <f>SUM(Y34:Y38)</f>
        <v>0</v>
      </c>
      <c r="AA39" s="21">
        <f>SUM(AB34:AB38)</f>
        <v>0</v>
      </c>
    </row>
    <row r="40" spans="4:28" ht="18" customHeight="1" x14ac:dyDescent="0.2">
      <c r="D40" s="10" t="s">
        <v>31</v>
      </c>
      <c r="E40">
        <f>IF(F39&gt;G39,1,0)</f>
        <v>0</v>
      </c>
      <c r="F40" s="21">
        <f>SUM(F34:F38)-SUM(G34:G38)</f>
        <v>0</v>
      </c>
      <c r="G40" s="21">
        <f>SUM(G34:G38)-SUM(F34:F38)</f>
        <v>0</v>
      </c>
      <c r="H40" s="21">
        <f>IF(G39&gt;F39,1,0)</f>
        <v>0</v>
      </c>
      <c r="I40" s="21">
        <f>IF(J39&gt;K39,1,0)</f>
        <v>0</v>
      </c>
      <c r="J40" s="21">
        <f>SUM(J34:J38)-SUM(K34:K38)</f>
        <v>0</v>
      </c>
      <c r="K40" s="21">
        <f>SUM(K34:K38)-SUM(J34:J38)</f>
        <v>0</v>
      </c>
      <c r="L40" s="21">
        <f>IF(K39&gt;J39,1,0)</f>
        <v>0</v>
      </c>
      <c r="M40" s="21">
        <f>IF(N39&gt;O39,1,0)</f>
        <v>0</v>
      </c>
      <c r="N40" s="21">
        <f>SUM(N34:N38)-SUM(O34:O38)</f>
        <v>0</v>
      </c>
      <c r="O40" s="21">
        <f>SUM(O34:O38)-SUM(N34:N38)</f>
        <v>0</v>
      </c>
      <c r="P40" s="21">
        <f>IF(O39&gt;N39,1,0)</f>
        <v>0</v>
      </c>
      <c r="Q40" s="21">
        <f>IF(R39&gt;S39,1,0)</f>
        <v>0</v>
      </c>
      <c r="R40" s="21">
        <f>SUM(R34:R38)-SUM(S34:S38)</f>
        <v>0</v>
      </c>
      <c r="S40" s="21">
        <f>SUM(S34:S38)-SUM(R34:R38)</f>
        <v>0</v>
      </c>
      <c r="T40" s="21">
        <f>IF(S39&gt;R39,1,0)</f>
        <v>0</v>
      </c>
      <c r="U40" s="21">
        <f>IF(V39&gt;W39,1,0)</f>
        <v>0</v>
      </c>
      <c r="V40" s="21">
        <f>SUM(V34:V38)-SUM(W34:W38)</f>
        <v>0</v>
      </c>
      <c r="W40" s="21">
        <f>SUM(W34:W38)-SUM(V34:V38)</f>
        <v>0</v>
      </c>
      <c r="X40" s="21">
        <f>IF(W39&gt;V39,1,0)</f>
        <v>0</v>
      </c>
      <c r="Y40" s="21">
        <f>IF(Z39&gt;AA39,1,0)</f>
        <v>0</v>
      </c>
      <c r="Z40" s="21">
        <f>SUM(Z34:Z38)-SUM(AA34:AA38)</f>
        <v>0</v>
      </c>
      <c r="AA40" s="21">
        <f>SUM(AA34:AA38)-SUM(Z34:Z38)</f>
        <v>0</v>
      </c>
      <c r="AB40">
        <f>IF(AA39&gt;Z39,1,0)</f>
        <v>0</v>
      </c>
    </row>
    <row r="41" spans="4:28" ht="18" customHeight="1" x14ac:dyDescent="0.2">
      <c r="F41" s="68" t="s">
        <v>181</v>
      </c>
      <c r="G41" s="13"/>
      <c r="H41" s="8"/>
      <c r="I41" s="8"/>
      <c r="J41" s="68" t="s">
        <v>182</v>
      </c>
      <c r="K41" s="13"/>
      <c r="L41" s="8"/>
      <c r="M41" s="8"/>
      <c r="N41" s="68" t="s">
        <v>183</v>
      </c>
      <c r="O41" s="13"/>
      <c r="P41" s="8"/>
      <c r="Q41" s="8"/>
      <c r="R41" s="68" t="s">
        <v>164</v>
      </c>
      <c r="S41" s="13"/>
      <c r="T41" s="8"/>
      <c r="U41" s="8"/>
      <c r="V41" s="68" t="s">
        <v>36</v>
      </c>
      <c r="W41" s="13"/>
      <c r="X41" s="8"/>
      <c r="Y41" s="8"/>
      <c r="Z41" s="68" t="s">
        <v>184</v>
      </c>
      <c r="AA41" s="13"/>
    </row>
    <row r="42" spans="4:28" ht="18" customHeight="1" thickBot="1" x14ac:dyDescent="0.25"/>
    <row r="43" spans="4:28" ht="18" customHeight="1" thickTop="1" x14ac:dyDescent="0.2">
      <c r="F43" s="75" t="s">
        <v>165</v>
      </c>
      <c r="G43" s="76"/>
      <c r="H43" s="76"/>
      <c r="I43" s="76"/>
      <c r="J43" s="76"/>
      <c r="K43" s="76"/>
      <c r="L43" s="76"/>
      <c r="M43" s="76"/>
      <c r="N43" s="76"/>
      <c r="O43" s="77"/>
      <c r="P43" s="45"/>
      <c r="Q43" s="45"/>
      <c r="R43" s="76" t="s">
        <v>166</v>
      </c>
      <c r="S43" s="76"/>
      <c r="T43" s="76"/>
      <c r="U43" s="76"/>
      <c r="V43" s="76"/>
      <c r="W43" s="76"/>
      <c r="X43" s="76"/>
      <c r="Y43" s="76"/>
      <c r="Z43" s="76"/>
      <c r="AA43" s="77"/>
    </row>
    <row r="44" spans="4:28" ht="18" customHeight="1" x14ac:dyDescent="0.2">
      <c r="F44" s="6" t="s">
        <v>114</v>
      </c>
      <c r="G44" s="7"/>
      <c r="H44" s="8"/>
      <c r="I44" s="8"/>
      <c r="J44" s="6" t="s">
        <v>129</v>
      </c>
      <c r="K44" s="7"/>
      <c r="L44" s="8"/>
      <c r="M44" s="8"/>
      <c r="N44" s="6" t="s">
        <v>134</v>
      </c>
      <c r="O44" s="7"/>
      <c r="P44" s="8"/>
      <c r="Q44" s="8"/>
      <c r="R44" s="6" t="s">
        <v>119</v>
      </c>
      <c r="S44" s="7"/>
      <c r="T44" s="8"/>
      <c r="U44" s="8"/>
      <c r="V44" s="6" t="s">
        <v>124</v>
      </c>
      <c r="W44" s="7"/>
      <c r="X44" s="8"/>
      <c r="Y44" s="8"/>
      <c r="Z44" s="6" t="s">
        <v>139</v>
      </c>
      <c r="AA44" s="7"/>
    </row>
    <row r="45" spans="4:28" ht="18" customHeight="1" x14ac:dyDescent="0.2">
      <c r="F45" s="9">
        <v>6</v>
      </c>
      <c r="G45" s="9">
        <v>8</v>
      </c>
      <c r="H45" s="10"/>
      <c r="I45" s="10"/>
      <c r="J45" s="9">
        <v>4</v>
      </c>
      <c r="K45" s="9">
        <v>9</v>
      </c>
      <c r="L45" s="10"/>
      <c r="M45" s="10"/>
      <c r="N45" s="9">
        <v>5</v>
      </c>
      <c r="O45" s="9">
        <v>7</v>
      </c>
      <c r="P45" s="10"/>
      <c r="Q45" s="10"/>
      <c r="R45" s="9">
        <v>1</v>
      </c>
      <c r="S45" s="9">
        <v>6</v>
      </c>
      <c r="T45" s="10"/>
      <c r="U45" s="10"/>
      <c r="V45" s="9">
        <v>2</v>
      </c>
      <c r="W45" s="9">
        <v>4</v>
      </c>
      <c r="X45" s="10"/>
      <c r="Y45" s="10"/>
      <c r="Z45" s="9">
        <v>3</v>
      </c>
      <c r="AA45" s="9">
        <v>5</v>
      </c>
    </row>
    <row r="46" spans="4:28" ht="18" customHeight="1" x14ac:dyDescent="0.2">
      <c r="D46" s="10" t="s">
        <v>92</v>
      </c>
      <c r="E46">
        <f>IF(F46&gt;G46,1,0)</f>
        <v>0</v>
      </c>
      <c r="F46" s="21"/>
      <c r="G46" s="21"/>
      <c r="H46" s="21">
        <f>IF(G46&gt;F46,1,0)</f>
        <v>0</v>
      </c>
      <c r="I46" s="21">
        <f>IF(J46&gt;K46,1,0)</f>
        <v>0</v>
      </c>
      <c r="J46" s="21"/>
      <c r="K46" s="21"/>
      <c r="L46" s="21">
        <f>IF(K46&gt;J46,1,0)</f>
        <v>0</v>
      </c>
      <c r="M46" s="21">
        <f>IF(N46&gt;O46,1,0)</f>
        <v>0</v>
      </c>
      <c r="N46" s="21"/>
      <c r="O46" s="21"/>
      <c r="P46" s="21">
        <f>IF(O46&gt;N46,1,0)</f>
        <v>0</v>
      </c>
      <c r="Q46" s="21">
        <f>IF(R46&gt;S46,1,0)</f>
        <v>0</v>
      </c>
      <c r="R46" s="21"/>
      <c r="S46" s="21"/>
      <c r="T46" s="21">
        <f>IF(S46&gt;R46,1,0)</f>
        <v>0</v>
      </c>
      <c r="U46" s="21">
        <f>IF(V46&gt;W46,1,0)</f>
        <v>0</v>
      </c>
      <c r="V46" s="21"/>
      <c r="W46" s="21"/>
      <c r="X46" s="21">
        <f>IF(W46&gt;V46,1,0)</f>
        <v>0</v>
      </c>
      <c r="Y46" s="21">
        <f>IF(Z46&gt;AA46,1,0)</f>
        <v>0</v>
      </c>
      <c r="Z46" s="21"/>
      <c r="AA46" s="21"/>
      <c r="AB46">
        <f>IF(AA46&gt;Z46,1,0)</f>
        <v>0</v>
      </c>
    </row>
    <row r="47" spans="4:28" ht="18" customHeight="1" x14ac:dyDescent="0.2">
      <c r="D47" s="10" t="s">
        <v>93</v>
      </c>
      <c r="E47">
        <f>IF(F47&gt;G47,1,0)</f>
        <v>0</v>
      </c>
      <c r="F47" s="21"/>
      <c r="G47" s="21"/>
      <c r="H47" s="21">
        <f>IF(G47&gt;F47,1,0)</f>
        <v>0</v>
      </c>
      <c r="I47" s="21">
        <f>IF(J47&gt;K47,1,0)</f>
        <v>0</v>
      </c>
      <c r="J47" s="21"/>
      <c r="K47" s="21"/>
      <c r="L47" s="21">
        <f>IF(K47&gt;J47,1,0)</f>
        <v>0</v>
      </c>
      <c r="M47" s="21">
        <f>IF(N47&gt;O47,1,0)</f>
        <v>0</v>
      </c>
      <c r="N47" s="21"/>
      <c r="O47" s="21"/>
      <c r="P47" s="21">
        <f>IF(O47&gt;N47,1,0)</f>
        <v>0</v>
      </c>
      <c r="Q47" s="21">
        <f>IF(R47&gt;S47,1,0)</f>
        <v>0</v>
      </c>
      <c r="R47" s="21"/>
      <c r="S47" s="21"/>
      <c r="T47" s="21">
        <f>IF(S47&gt;R47,1,0)</f>
        <v>0</v>
      </c>
      <c r="U47" s="21">
        <f>IF(V47&gt;W47,1,0)</f>
        <v>0</v>
      </c>
      <c r="V47" s="21"/>
      <c r="W47" s="21"/>
      <c r="X47" s="21">
        <f>IF(W47&gt;V47,1,0)</f>
        <v>0</v>
      </c>
      <c r="Y47" s="21">
        <f>IF(Z47&gt;AA47,1,0)</f>
        <v>0</v>
      </c>
      <c r="Z47" s="21"/>
      <c r="AA47" s="21"/>
      <c r="AB47">
        <f>IF(AA47&gt;Z47,1,0)</f>
        <v>0</v>
      </c>
    </row>
    <row r="48" spans="4:28" ht="18" customHeight="1" x14ac:dyDescent="0.2">
      <c r="D48" s="10" t="s">
        <v>94</v>
      </c>
      <c r="E48">
        <f>IF(F48&gt;G48,1,0)</f>
        <v>0</v>
      </c>
      <c r="F48" s="21"/>
      <c r="G48" s="21"/>
      <c r="H48" s="21">
        <f>IF(G48&gt;F48,1,0)</f>
        <v>0</v>
      </c>
      <c r="I48" s="21">
        <f>IF(J48&gt;K48,1,0)</f>
        <v>0</v>
      </c>
      <c r="J48" s="21"/>
      <c r="K48" s="21"/>
      <c r="L48" s="21">
        <f>IF(K48&gt;J48,1,0)</f>
        <v>0</v>
      </c>
      <c r="M48" s="21">
        <f>IF(N48&gt;O48,1,0)</f>
        <v>0</v>
      </c>
      <c r="N48" s="21"/>
      <c r="O48" s="21"/>
      <c r="P48" s="21">
        <f>IF(O48&gt;N48,1,0)</f>
        <v>0</v>
      </c>
      <c r="Q48" s="21">
        <f>IF(R48&gt;S48,1,0)</f>
        <v>0</v>
      </c>
      <c r="R48" s="21"/>
      <c r="S48" s="21"/>
      <c r="T48" s="21">
        <f>IF(S48&gt;R48,1,0)</f>
        <v>0</v>
      </c>
      <c r="U48" s="21">
        <f>IF(V48&gt;W48,1,0)</f>
        <v>0</v>
      </c>
      <c r="V48" s="21"/>
      <c r="W48" s="21"/>
      <c r="X48" s="21">
        <f>IF(W48&gt;V48,1,0)</f>
        <v>0</v>
      </c>
      <c r="Y48" s="21">
        <f>IF(Z48&gt;AA48,1,0)</f>
        <v>0</v>
      </c>
      <c r="Z48" s="21"/>
      <c r="AA48" s="21"/>
      <c r="AB48">
        <f>IF(AA48&gt;Z48,1,0)</f>
        <v>0</v>
      </c>
    </row>
    <row r="49" spans="4:28" ht="18" hidden="1" customHeight="1" x14ac:dyDescent="0.2">
      <c r="D49" s="10" t="s">
        <v>95</v>
      </c>
      <c r="E49">
        <f>IF(F49&gt;G49,1,0)</f>
        <v>0</v>
      </c>
      <c r="F49" s="21"/>
      <c r="G49" s="21"/>
      <c r="H49" s="21">
        <f>IF(G49&gt;F49,1,0)</f>
        <v>0</v>
      </c>
      <c r="I49" s="21">
        <f>IF(J49&gt;K49,1,0)</f>
        <v>0</v>
      </c>
      <c r="J49" s="21"/>
      <c r="K49" s="21"/>
      <c r="L49" s="21">
        <f>IF(K49&gt;J49,1,0)</f>
        <v>0</v>
      </c>
      <c r="M49" s="21">
        <f>IF(N49&gt;O49,1,0)</f>
        <v>0</v>
      </c>
      <c r="N49" s="21"/>
      <c r="O49" s="21"/>
      <c r="P49" s="21">
        <f>IF(O49&gt;N49,1,0)</f>
        <v>0</v>
      </c>
      <c r="Q49" s="21">
        <f>IF(R49&gt;S49,1,0)</f>
        <v>0</v>
      </c>
      <c r="R49" s="21"/>
      <c r="S49" s="21"/>
      <c r="T49" s="21">
        <f>IF(S49&gt;R49,1,0)</f>
        <v>0</v>
      </c>
      <c r="U49" s="21">
        <f>IF(V49&gt;W49,1,0)</f>
        <v>0</v>
      </c>
      <c r="V49" s="21"/>
      <c r="W49" s="21"/>
      <c r="X49" s="21">
        <f>IF(W49&gt;V49,1,0)</f>
        <v>0</v>
      </c>
      <c r="Y49" s="21">
        <f>IF(Z49&gt;AA49,1,0)</f>
        <v>0</v>
      </c>
      <c r="Z49" s="21"/>
      <c r="AA49" s="21"/>
      <c r="AB49">
        <f>IF(AA49&gt;Z49,1,0)</f>
        <v>0</v>
      </c>
    </row>
    <row r="50" spans="4:28" ht="18" hidden="1" customHeight="1" x14ac:dyDescent="0.2">
      <c r="D50" s="10" t="s">
        <v>96</v>
      </c>
      <c r="E50">
        <f>IF(F50&gt;G50,1,0)</f>
        <v>0</v>
      </c>
      <c r="F50" s="21"/>
      <c r="G50" s="21"/>
      <c r="H50" s="21">
        <f>IF(G50&gt;F50,1,0)</f>
        <v>0</v>
      </c>
      <c r="I50" s="21">
        <f>IF(J50&gt;K50,1,0)</f>
        <v>0</v>
      </c>
      <c r="J50" s="21"/>
      <c r="K50" s="21"/>
      <c r="L50" s="21">
        <f>IF(K50&gt;J50,1,0)</f>
        <v>0</v>
      </c>
      <c r="M50" s="21">
        <f>IF(N50&gt;O50,1,0)</f>
        <v>0</v>
      </c>
      <c r="N50" s="21"/>
      <c r="O50" s="21"/>
      <c r="P50" s="21">
        <f>IF(O50&gt;N50,1,0)</f>
        <v>0</v>
      </c>
      <c r="Q50" s="21">
        <f>IF(R50&gt;S50,1,0)</f>
        <v>0</v>
      </c>
      <c r="R50" s="21"/>
      <c r="S50" s="21"/>
      <c r="T50" s="21">
        <f>IF(S50&gt;R50,1,0)</f>
        <v>0</v>
      </c>
      <c r="U50" s="21">
        <f>IF(V50&gt;W50,1,0)</f>
        <v>0</v>
      </c>
      <c r="V50" s="21"/>
      <c r="W50" s="21"/>
      <c r="X50" s="21">
        <f>IF(W50&gt;V50,1,0)</f>
        <v>0</v>
      </c>
      <c r="Y50" s="21">
        <f>IF(Z50&gt;AA50,1,0)</f>
        <v>0</v>
      </c>
      <c r="Z50" s="21"/>
      <c r="AA50" s="21"/>
      <c r="AB50">
        <f>IF(AA50&gt;Z50,1,0)</f>
        <v>0</v>
      </c>
    </row>
    <row r="51" spans="4:28" ht="18" customHeight="1" x14ac:dyDescent="0.2">
      <c r="D51" s="10" t="s">
        <v>98</v>
      </c>
      <c r="F51" s="21">
        <f>SUM(E46:E50)</f>
        <v>0</v>
      </c>
      <c r="G51" s="21">
        <f>SUM(H46:H50)</f>
        <v>0</v>
      </c>
      <c r="H51" s="21"/>
      <c r="I51" s="21"/>
      <c r="J51" s="21">
        <f>SUM(I46:I50)</f>
        <v>0</v>
      </c>
      <c r="K51" s="21">
        <f>SUM(L46:L50)</f>
        <v>0</v>
      </c>
      <c r="L51" s="21"/>
      <c r="M51" s="21"/>
      <c r="N51" s="21">
        <f>SUM(M46:M50)</f>
        <v>0</v>
      </c>
      <c r="O51" s="21">
        <f>SUM(P46:P50)</f>
        <v>0</v>
      </c>
      <c r="P51" s="21"/>
      <c r="Q51" s="21"/>
      <c r="R51" s="21">
        <f>SUM(Q46:Q50)</f>
        <v>0</v>
      </c>
      <c r="S51" s="21">
        <f>SUM(T46:T50)</f>
        <v>0</v>
      </c>
      <c r="T51" s="21"/>
      <c r="U51" s="21"/>
      <c r="V51" s="21">
        <f>SUM(U46:U50)</f>
        <v>0</v>
      </c>
      <c r="W51" s="21">
        <f>SUM(X46:X50)</f>
        <v>0</v>
      </c>
      <c r="X51" s="21"/>
      <c r="Y51" s="21"/>
      <c r="Z51" s="21">
        <f>SUM(Y46:Y50)</f>
        <v>0</v>
      </c>
      <c r="AA51" s="21">
        <f>SUM(AB46:AB50)</f>
        <v>0</v>
      </c>
    </row>
    <row r="52" spans="4:28" ht="18" customHeight="1" x14ac:dyDescent="0.2">
      <c r="D52" s="10" t="s">
        <v>31</v>
      </c>
      <c r="E52">
        <f>IF(F51&gt;G51,1,0)</f>
        <v>0</v>
      </c>
      <c r="F52" s="21">
        <f>SUM(F46:F50)-SUM(G46:G50)</f>
        <v>0</v>
      </c>
      <c r="G52" s="21">
        <f>SUM(G46:G50)-SUM(F46:F50)</f>
        <v>0</v>
      </c>
      <c r="H52" s="21">
        <f>IF(G51&gt;F51,1,0)</f>
        <v>0</v>
      </c>
      <c r="I52" s="21">
        <f>IF(J51&gt;K51,1,0)</f>
        <v>0</v>
      </c>
      <c r="J52" s="21">
        <f>SUM(J46:J50)-SUM(K46:K50)</f>
        <v>0</v>
      </c>
      <c r="K52" s="21">
        <f>SUM(K46:K50)-SUM(J46:J50)</f>
        <v>0</v>
      </c>
      <c r="L52" s="21">
        <f>IF(K51&gt;J51,1,0)</f>
        <v>0</v>
      </c>
      <c r="M52" s="21">
        <f>IF(N51&gt;O51,1,0)</f>
        <v>0</v>
      </c>
      <c r="N52" s="21">
        <f>SUM(N46:N50)-SUM(O46:O50)</f>
        <v>0</v>
      </c>
      <c r="O52" s="21">
        <f>SUM(O46:O50)-SUM(N46:N50)</f>
        <v>0</v>
      </c>
      <c r="P52" s="21">
        <f>IF(O51&gt;N51,1,0)</f>
        <v>0</v>
      </c>
      <c r="Q52" s="21">
        <f>IF(R51&gt;S51,1,0)</f>
        <v>0</v>
      </c>
      <c r="R52" s="21">
        <f>SUM(R46:R50)-SUM(S46:S50)</f>
        <v>0</v>
      </c>
      <c r="S52" s="21">
        <f>SUM(S46:S50)-SUM(R46:R50)</f>
        <v>0</v>
      </c>
      <c r="T52" s="21">
        <f>IF(S51&gt;R51,1,0)</f>
        <v>0</v>
      </c>
      <c r="U52" s="21">
        <f>IF(V51&gt;W51,1,0)</f>
        <v>0</v>
      </c>
      <c r="V52" s="21">
        <f>SUM(V46:V50)-SUM(W46:W50)</f>
        <v>0</v>
      </c>
      <c r="W52" s="21">
        <f>SUM(W46:W50)-SUM(V46:V50)</f>
        <v>0</v>
      </c>
      <c r="X52" s="21">
        <f>IF(W51&gt;V51,1,0)</f>
        <v>0</v>
      </c>
      <c r="Y52" s="21">
        <f>IF(Z51&gt;AA51,1,0)</f>
        <v>0</v>
      </c>
      <c r="Z52" s="21">
        <f>SUM(Z46:Z50)-SUM(AA46:AA50)</f>
        <v>0</v>
      </c>
      <c r="AA52" s="21">
        <f>SUM(AA46:AA50)-SUM(Z46:Z50)</f>
        <v>0</v>
      </c>
      <c r="AB52">
        <f>IF(AA51&gt;Z51,1,0)</f>
        <v>0</v>
      </c>
    </row>
    <row r="53" spans="4:28" ht="18" customHeight="1" x14ac:dyDescent="0.2">
      <c r="F53" s="68" t="s">
        <v>35</v>
      </c>
      <c r="G53" s="13"/>
      <c r="H53" s="8"/>
      <c r="I53" s="8"/>
      <c r="J53" s="68" t="s">
        <v>185</v>
      </c>
      <c r="K53" s="13"/>
      <c r="L53" s="8"/>
      <c r="M53" s="8"/>
      <c r="N53" s="68" t="s">
        <v>34</v>
      </c>
      <c r="O53" s="13"/>
      <c r="P53" s="8"/>
      <c r="Q53" s="8"/>
      <c r="R53" s="68" t="s">
        <v>186</v>
      </c>
      <c r="S53" s="13"/>
      <c r="T53" s="8"/>
      <c r="U53" s="8"/>
      <c r="V53" s="68" t="s">
        <v>183</v>
      </c>
      <c r="W53" s="13"/>
      <c r="X53" s="8"/>
      <c r="Y53" s="8"/>
      <c r="Z53" s="68" t="s">
        <v>181</v>
      </c>
      <c r="AA53" s="13"/>
    </row>
    <row r="54" spans="4:28" ht="18" customHeight="1" thickBot="1" x14ac:dyDescent="0.25"/>
    <row r="55" spans="4:28" ht="18" customHeight="1" thickTop="1" x14ac:dyDescent="0.2">
      <c r="F55" s="75" t="s">
        <v>167</v>
      </c>
      <c r="G55" s="76"/>
      <c r="H55" s="76"/>
      <c r="I55" s="76"/>
      <c r="J55" s="76"/>
      <c r="K55" s="76"/>
      <c r="L55" s="76"/>
      <c r="M55" s="76"/>
      <c r="N55" s="76"/>
      <c r="O55" s="77"/>
      <c r="P55" s="45"/>
      <c r="Q55" s="45"/>
      <c r="R55" s="76" t="s">
        <v>168</v>
      </c>
      <c r="S55" s="76"/>
      <c r="T55" s="76"/>
      <c r="U55" s="76"/>
      <c r="V55" s="76"/>
      <c r="W55" s="76"/>
      <c r="X55" s="76"/>
      <c r="Y55" s="76"/>
      <c r="Z55" s="76"/>
      <c r="AA55" s="77"/>
    </row>
    <row r="56" spans="4:28" ht="18" customHeight="1" x14ac:dyDescent="0.2">
      <c r="F56" s="6" t="s">
        <v>115</v>
      </c>
      <c r="G56" s="7"/>
      <c r="H56" s="8"/>
      <c r="I56" s="8"/>
      <c r="J56" s="6" t="s">
        <v>130</v>
      </c>
      <c r="K56" s="7"/>
      <c r="L56" s="8"/>
      <c r="M56" s="8"/>
      <c r="N56" s="6" t="s">
        <v>135</v>
      </c>
      <c r="O56" s="7"/>
      <c r="P56" s="8"/>
      <c r="Q56" s="8"/>
      <c r="R56" s="6" t="s">
        <v>120</v>
      </c>
      <c r="S56" s="7"/>
      <c r="T56" s="8"/>
      <c r="U56" s="8"/>
      <c r="V56" s="6" t="s">
        <v>125</v>
      </c>
      <c r="W56" s="7"/>
      <c r="X56" s="8"/>
      <c r="Y56" s="8"/>
      <c r="Z56" s="6" t="s">
        <v>140</v>
      </c>
      <c r="AA56" s="7"/>
    </row>
    <row r="57" spans="4:28" ht="18" customHeight="1" x14ac:dyDescent="0.2">
      <c r="F57" s="9">
        <v>1</v>
      </c>
      <c r="G57" s="9">
        <v>9</v>
      </c>
      <c r="H57" s="10"/>
      <c r="I57" s="10"/>
      <c r="J57" s="9">
        <v>2</v>
      </c>
      <c r="K57" s="9">
        <v>7</v>
      </c>
      <c r="L57" s="10"/>
      <c r="M57" s="10"/>
      <c r="N57" s="9">
        <v>3</v>
      </c>
      <c r="O57" s="9">
        <v>8</v>
      </c>
      <c r="P57" s="10"/>
      <c r="Q57" s="10"/>
      <c r="R57" s="9">
        <v>5</v>
      </c>
      <c r="S57" s="9">
        <v>9</v>
      </c>
      <c r="T57" s="10"/>
      <c r="U57" s="10"/>
      <c r="V57" s="9">
        <v>6</v>
      </c>
      <c r="W57" s="9">
        <v>7</v>
      </c>
      <c r="X57" s="10"/>
      <c r="Y57" s="10"/>
      <c r="Z57" s="9">
        <v>4</v>
      </c>
      <c r="AA57" s="9">
        <v>8</v>
      </c>
    </row>
    <row r="58" spans="4:28" ht="18" customHeight="1" x14ac:dyDescent="0.2">
      <c r="D58" s="10" t="s">
        <v>92</v>
      </c>
      <c r="E58">
        <f>IF(F58&gt;G58,1,0)</f>
        <v>0</v>
      </c>
      <c r="F58" s="21"/>
      <c r="G58" s="21"/>
      <c r="H58" s="21">
        <f>IF(G58&gt;F58,1,0)</f>
        <v>0</v>
      </c>
      <c r="I58" s="21">
        <f>IF(J58&gt;K58,1,0)</f>
        <v>0</v>
      </c>
      <c r="J58" s="21"/>
      <c r="K58" s="21"/>
      <c r="L58" s="21">
        <f>IF(K58&gt;J58,1,0)</f>
        <v>0</v>
      </c>
      <c r="M58" s="21">
        <f>IF(N58&gt;O58,1,0)</f>
        <v>0</v>
      </c>
      <c r="N58" s="21"/>
      <c r="O58" s="21"/>
      <c r="P58" s="21">
        <f>IF(O58&gt;N58,1,0)</f>
        <v>0</v>
      </c>
      <c r="Q58" s="21">
        <f>IF(R58&gt;S58,1,0)</f>
        <v>0</v>
      </c>
      <c r="R58" s="21"/>
      <c r="S58" s="21"/>
      <c r="T58" s="21">
        <f>IF(S58&gt;R58,1,0)</f>
        <v>0</v>
      </c>
      <c r="U58" s="21">
        <f>IF(V58&gt;W58,1,0)</f>
        <v>0</v>
      </c>
      <c r="V58" s="21"/>
      <c r="W58" s="21"/>
      <c r="X58" s="21">
        <f>IF(W58&gt;V58,1,0)</f>
        <v>0</v>
      </c>
      <c r="Y58" s="21">
        <f>IF(Z58&gt;AA58,1,0)</f>
        <v>0</v>
      </c>
      <c r="Z58" s="21"/>
      <c r="AA58" s="21"/>
      <c r="AB58">
        <f>IF(AA58&gt;Z58,1,0)</f>
        <v>0</v>
      </c>
    </row>
    <row r="59" spans="4:28" ht="18" customHeight="1" x14ac:dyDescent="0.2">
      <c r="D59" s="10" t="s">
        <v>93</v>
      </c>
      <c r="E59">
        <f>IF(F59&gt;G59,1,0)</f>
        <v>0</v>
      </c>
      <c r="F59" s="21"/>
      <c r="G59" s="21"/>
      <c r="H59" s="21">
        <f>IF(G59&gt;F59,1,0)</f>
        <v>0</v>
      </c>
      <c r="I59" s="21">
        <f>IF(J59&gt;K59,1,0)</f>
        <v>0</v>
      </c>
      <c r="J59" s="21"/>
      <c r="K59" s="21"/>
      <c r="L59" s="21">
        <f>IF(K59&gt;J59,1,0)</f>
        <v>0</v>
      </c>
      <c r="M59" s="21">
        <f>IF(N59&gt;O59,1,0)</f>
        <v>0</v>
      </c>
      <c r="N59" s="21"/>
      <c r="O59" s="21"/>
      <c r="P59" s="21">
        <f>IF(O59&gt;N59,1,0)</f>
        <v>0</v>
      </c>
      <c r="Q59" s="21">
        <f>IF(R59&gt;S59,1,0)</f>
        <v>0</v>
      </c>
      <c r="R59" s="21"/>
      <c r="S59" s="21"/>
      <c r="T59" s="21">
        <f>IF(S59&gt;R59,1,0)</f>
        <v>0</v>
      </c>
      <c r="U59" s="21">
        <f>IF(V59&gt;W59,1,0)</f>
        <v>0</v>
      </c>
      <c r="V59" s="21"/>
      <c r="W59" s="21"/>
      <c r="X59" s="21">
        <f>IF(W59&gt;V59,1,0)</f>
        <v>0</v>
      </c>
      <c r="Y59" s="21">
        <f>IF(Z59&gt;AA59,1,0)</f>
        <v>0</v>
      </c>
      <c r="Z59" s="21"/>
      <c r="AA59" s="21"/>
      <c r="AB59">
        <f>IF(AA59&gt;Z59,1,0)</f>
        <v>0</v>
      </c>
    </row>
    <row r="60" spans="4:28" ht="18" customHeight="1" x14ac:dyDescent="0.2">
      <c r="D60" s="10" t="s">
        <v>94</v>
      </c>
      <c r="E60">
        <f>IF(F60&gt;G60,1,0)</f>
        <v>0</v>
      </c>
      <c r="F60" s="21"/>
      <c r="G60" s="21"/>
      <c r="H60" s="21">
        <f>IF(G60&gt;F60,1,0)</f>
        <v>0</v>
      </c>
      <c r="I60" s="21">
        <f>IF(J60&gt;K60,1,0)</f>
        <v>0</v>
      </c>
      <c r="J60" s="21"/>
      <c r="K60" s="21"/>
      <c r="L60" s="21">
        <f>IF(K60&gt;J60,1,0)</f>
        <v>0</v>
      </c>
      <c r="M60" s="21">
        <f>IF(N60&gt;O60,1,0)</f>
        <v>0</v>
      </c>
      <c r="N60" s="21"/>
      <c r="O60" s="21"/>
      <c r="P60" s="21">
        <f>IF(O60&gt;N60,1,0)</f>
        <v>0</v>
      </c>
      <c r="Q60" s="21">
        <f>IF(R60&gt;S60,1,0)</f>
        <v>0</v>
      </c>
      <c r="R60" s="21"/>
      <c r="S60" s="21"/>
      <c r="T60" s="21">
        <f>IF(S60&gt;R60,1,0)</f>
        <v>0</v>
      </c>
      <c r="U60" s="21">
        <f>IF(V60&gt;W60,1,0)</f>
        <v>0</v>
      </c>
      <c r="V60" s="21"/>
      <c r="W60" s="21"/>
      <c r="X60" s="21">
        <f>IF(W60&gt;V60,1,0)</f>
        <v>0</v>
      </c>
      <c r="Y60" s="21">
        <f>IF(Z60&gt;AA60,1,0)</f>
        <v>0</v>
      </c>
      <c r="Z60" s="21"/>
      <c r="AA60" s="21"/>
      <c r="AB60">
        <f>IF(AA60&gt;Z60,1,0)</f>
        <v>0</v>
      </c>
    </row>
    <row r="61" spans="4:28" ht="18" hidden="1" customHeight="1" x14ac:dyDescent="0.2">
      <c r="D61" s="10" t="s">
        <v>95</v>
      </c>
      <c r="E61">
        <f>IF(F61&gt;G61,1,0)</f>
        <v>0</v>
      </c>
      <c r="F61" s="21"/>
      <c r="G61" s="21"/>
      <c r="H61" s="21">
        <f>IF(G61&gt;F61,1,0)</f>
        <v>0</v>
      </c>
      <c r="I61" s="21">
        <f>IF(J61&gt;K61,1,0)</f>
        <v>0</v>
      </c>
      <c r="J61" s="21"/>
      <c r="K61" s="21"/>
      <c r="L61" s="21">
        <f>IF(K61&gt;J61,1,0)</f>
        <v>0</v>
      </c>
      <c r="M61" s="21">
        <f>IF(N61&gt;O61,1,0)</f>
        <v>0</v>
      </c>
      <c r="N61" s="21"/>
      <c r="O61" s="21"/>
      <c r="P61" s="21">
        <f>IF(O61&gt;N61,1,0)</f>
        <v>0</v>
      </c>
      <c r="Q61" s="21">
        <f>IF(R61&gt;S61,1,0)</f>
        <v>0</v>
      </c>
      <c r="R61" s="21"/>
      <c r="S61" s="21"/>
      <c r="T61" s="21">
        <f>IF(S61&gt;R61,1,0)</f>
        <v>0</v>
      </c>
      <c r="U61" s="21">
        <f>IF(V61&gt;W61,1,0)</f>
        <v>0</v>
      </c>
      <c r="V61" s="21"/>
      <c r="W61" s="21"/>
      <c r="X61" s="21">
        <f>IF(W61&gt;V61,1,0)</f>
        <v>0</v>
      </c>
      <c r="Y61" s="21">
        <f>IF(Z61&gt;AA61,1,0)</f>
        <v>0</v>
      </c>
      <c r="Z61" s="21"/>
      <c r="AA61" s="21"/>
      <c r="AB61">
        <f>IF(AA61&gt;Z61,1,0)</f>
        <v>0</v>
      </c>
    </row>
    <row r="62" spans="4:28" ht="18" hidden="1" customHeight="1" x14ac:dyDescent="0.2">
      <c r="D62" s="10" t="s">
        <v>96</v>
      </c>
      <c r="E62">
        <f>IF(F62&gt;G62,1,0)</f>
        <v>0</v>
      </c>
      <c r="F62" s="21"/>
      <c r="G62" s="21"/>
      <c r="H62" s="21">
        <f>IF(G62&gt;F62,1,0)</f>
        <v>0</v>
      </c>
      <c r="I62" s="21">
        <f>IF(J62&gt;K62,1,0)</f>
        <v>0</v>
      </c>
      <c r="J62" s="21"/>
      <c r="K62" s="21"/>
      <c r="L62" s="21">
        <f>IF(K62&gt;J62,1,0)</f>
        <v>0</v>
      </c>
      <c r="M62" s="21">
        <f>IF(N62&gt;O62,1,0)</f>
        <v>0</v>
      </c>
      <c r="N62" s="21"/>
      <c r="O62" s="21"/>
      <c r="P62" s="21">
        <f>IF(O62&gt;N62,1,0)</f>
        <v>0</v>
      </c>
      <c r="Q62" s="21">
        <f>IF(R62&gt;S62,1,0)</f>
        <v>0</v>
      </c>
      <c r="R62" s="21"/>
      <c r="S62" s="21"/>
      <c r="T62" s="21">
        <f>IF(S62&gt;R62,1,0)</f>
        <v>0</v>
      </c>
      <c r="U62" s="21">
        <f>IF(V62&gt;W62,1,0)</f>
        <v>0</v>
      </c>
      <c r="V62" s="21"/>
      <c r="W62" s="21"/>
      <c r="X62" s="21">
        <f>IF(W62&gt;V62,1,0)</f>
        <v>0</v>
      </c>
      <c r="Y62" s="21">
        <f>IF(Z62&gt;AA62,1,0)</f>
        <v>0</v>
      </c>
      <c r="Z62" s="21"/>
      <c r="AA62" s="21"/>
      <c r="AB62">
        <f>IF(AA62&gt;Z62,1,0)</f>
        <v>0</v>
      </c>
    </row>
    <row r="63" spans="4:28" ht="18" customHeight="1" x14ac:dyDescent="0.2">
      <c r="D63" s="10" t="s">
        <v>98</v>
      </c>
      <c r="F63" s="21">
        <f>SUM(E58:E62)</f>
        <v>0</v>
      </c>
      <c r="G63" s="21">
        <f>SUM(H58:H62)</f>
        <v>0</v>
      </c>
      <c r="H63" s="21"/>
      <c r="I63" s="21"/>
      <c r="J63" s="21">
        <f>SUM(I58:I62)</f>
        <v>0</v>
      </c>
      <c r="K63" s="21">
        <f>SUM(L58:L62)</f>
        <v>0</v>
      </c>
      <c r="L63" s="21"/>
      <c r="M63" s="21"/>
      <c r="N63" s="21">
        <f>SUM(M58:M62)</f>
        <v>0</v>
      </c>
      <c r="O63" s="21">
        <f>SUM(P58:P62)</f>
        <v>0</v>
      </c>
      <c r="P63" s="21"/>
      <c r="Q63" s="21"/>
      <c r="R63" s="21">
        <f>SUM(Q58:Q62)</f>
        <v>0</v>
      </c>
      <c r="S63" s="21">
        <f>SUM(T58:T62)</f>
        <v>0</v>
      </c>
      <c r="T63" s="21"/>
      <c r="U63" s="21"/>
      <c r="V63" s="21">
        <f>SUM(U58:U62)</f>
        <v>0</v>
      </c>
      <c r="W63" s="21">
        <f>SUM(X58:X62)</f>
        <v>0</v>
      </c>
      <c r="X63" s="21"/>
      <c r="Y63" s="21"/>
      <c r="Z63" s="21">
        <f>SUM(Y58:Y62)</f>
        <v>0</v>
      </c>
      <c r="AA63" s="21">
        <f>SUM(AB58:AB62)</f>
        <v>0</v>
      </c>
    </row>
    <row r="64" spans="4:28" ht="18" customHeight="1" x14ac:dyDescent="0.2">
      <c r="D64" s="10" t="s">
        <v>31</v>
      </c>
      <c r="E64">
        <f>IF(F63&gt;G63,1,0)</f>
        <v>0</v>
      </c>
      <c r="F64" s="21">
        <f>SUM(F58:F62)-SUM(G58:G62)</f>
        <v>0</v>
      </c>
      <c r="G64" s="21">
        <f>SUM(G58:G62)-SUM(F58:F62)</f>
        <v>0</v>
      </c>
      <c r="H64" s="21">
        <f>IF(G63&gt;F63,1,0)</f>
        <v>0</v>
      </c>
      <c r="I64" s="21">
        <f>IF(J63&gt;K63,1,0)</f>
        <v>0</v>
      </c>
      <c r="J64" s="21">
        <f>SUM(J58:J62)-SUM(K58:K62)</f>
        <v>0</v>
      </c>
      <c r="K64" s="21">
        <f>SUM(K58:K62)-SUM(J58:J62)</f>
        <v>0</v>
      </c>
      <c r="L64" s="21">
        <f>IF(K63&gt;J63,1,0)</f>
        <v>0</v>
      </c>
      <c r="M64" s="21">
        <f>IF(N63&gt;O63,1,0)</f>
        <v>0</v>
      </c>
      <c r="N64" s="21">
        <f>SUM(N58:N62)-SUM(O58:O62)</f>
        <v>0</v>
      </c>
      <c r="O64" s="21">
        <f>SUM(O58:O62)-SUM(N58:N62)</f>
        <v>0</v>
      </c>
      <c r="P64" s="21">
        <f>IF(O63&gt;N63,1,0)</f>
        <v>0</v>
      </c>
      <c r="Q64" s="21">
        <f>IF(R63&gt;S63,1,0)</f>
        <v>0</v>
      </c>
      <c r="R64" s="21">
        <f>SUM(R58:R62)-SUM(S58:S62)</f>
        <v>0</v>
      </c>
      <c r="S64" s="21">
        <f>SUM(S58:S62)-SUM(R58:R62)</f>
        <v>0</v>
      </c>
      <c r="T64" s="21">
        <f>IF(S63&gt;R63,1,0)</f>
        <v>0</v>
      </c>
      <c r="U64" s="21">
        <f>IF(V63&gt;W63,1,0)</f>
        <v>0</v>
      </c>
      <c r="V64" s="21">
        <f>SUM(V58:V62)-SUM(W58:W62)</f>
        <v>0</v>
      </c>
      <c r="W64" s="21">
        <f>SUM(W58:W62)-SUM(V58:V62)</f>
        <v>0</v>
      </c>
      <c r="X64" s="21">
        <f>IF(W63&gt;V63,1,0)</f>
        <v>0</v>
      </c>
      <c r="Y64" s="21">
        <f>IF(Z63&gt;AA63,1,0)</f>
        <v>0</v>
      </c>
      <c r="Z64" s="21">
        <f>SUM(Z58:Z62)-SUM(AA58:AA62)</f>
        <v>0</v>
      </c>
      <c r="AA64" s="21">
        <f>SUM(AA58:AA62)-SUM(Z58:Z62)</f>
        <v>0</v>
      </c>
      <c r="AB64">
        <f>IF(AA63&gt;Z63,1,0)</f>
        <v>0</v>
      </c>
    </row>
    <row r="65" spans="4:27" ht="18" customHeight="1" x14ac:dyDescent="0.2">
      <c r="F65" s="68" t="s">
        <v>184</v>
      </c>
      <c r="G65" s="13"/>
      <c r="H65" s="8"/>
      <c r="I65" s="8"/>
      <c r="J65" s="68" t="s">
        <v>188</v>
      </c>
      <c r="K65" s="13"/>
      <c r="L65" s="8"/>
      <c r="M65" s="8"/>
      <c r="N65" s="68" t="s">
        <v>36</v>
      </c>
      <c r="O65" s="13"/>
      <c r="P65" s="8"/>
      <c r="Q65" s="8"/>
      <c r="R65" s="68" t="s">
        <v>35</v>
      </c>
      <c r="S65" s="13"/>
      <c r="T65" s="8"/>
      <c r="U65" s="8"/>
      <c r="V65" s="68" t="s">
        <v>32</v>
      </c>
      <c r="W65" s="13"/>
      <c r="X65" s="8"/>
      <c r="Y65" s="8"/>
      <c r="Z65" s="68" t="s">
        <v>34</v>
      </c>
      <c r="AA65" s="13"/>
    </row>
    <row r="66" spans="4:27" ht="18" customHeight="1" thickBot="1" x14ac:dyDescent="0.25"/>
    <row r="67" spans="4:27" ht="18" customHeight="1" thickTop="1" x14ac:dyDescent="0.2">
      <c r="F67" s="75" t="s">
        <v>169</v>
      </c>
      <c r="G67" s="76"/>
      <c r="H67" s="76"/>
      <c r="I67" s="76"/>
      <c r="J67" s="76"/>
      <c r="K67" s="76"/>
      <c r="L67" s="76"/>
      <c r="M67" s="76"/>
      <c r="N67" s="76"/>
      <c r="O67" s="77"/>
    </row>
    <row r="68" spans="4:27" ht="18" customHeight="1" x14ac:dyDescent="0.2">
      <c r="F68" s="6" t="s">
        <v>116</v>
      </c>
      <c r="G68" s="7"/>
      <c r="H68" s="8"/>
      <c r="I68" s="8"/>
      <c r="J68" s="6" t="s">
        <v>131</v>
      </c>
      <c r="K68" s="7"/>
      <c r="L68" s="8"/>
      <c r="M68" s="8"/>
      <c r="N68" s="6" t="s">
        <v>136</v>
      </c>
      <c r="O68" s="7"/>
    </row>
    <row r="69" spans="4:27" ht="18" customHeight="1" x14ac:dyDescent="0.2">
      <c r="F69" s="9">
        <v>1</v>
      </c>
      <c r="G69" s="9">
        <v>5</v>
      </c>
      <c r="H69" s="10"/>
      <c r="I69" s="10"/>
      <c r="J69" s="9">
        <v>2</v>
      </c>
      <c r="K69" s="9">
        <v>6</v>
      </c>
      <c r="L69" s="10"/>
      <c r="M69" s="10"/>
      <c r="N69" s="9">
        <v>3</v>
      </c>
      <c r="O69" s="9">
        <v>4</v>
      </c>
    </row>
    <row r="70" spans="4:27" ht="18" customHeight="1" x14ac:dyDescent="0.2">
      <c r="D70" s="10" t="s">
        <v>92</v>
      </c>
      <c r="E70">
        <f>IF(F70&gt;G70,1,0)</f>
        <v>0</v>
      </c>
      <c r="F70" s="21"/>
      <c r="G70" s="21"/>
      <c r="H70" s="21">
        <f>IF(G70&gt;F70,1,0)</f>
        <v>0</v>
      </c>
      <c r="I70" s="21">
        <f>IF(J70&gt;K70,1,0)</f>
        <v>0</v>
      </c>
      <c r="J70" s="21"/>
      <c r="K70" s="21"/>
      <c r="L70" s="21">
        <f>IF(K70&gt;J70,1,0)</f>
        <v>0</v>
      </c>
      <c r="M70" s="21">
        <f>IF(N70&gt;O70,1,0)</f>
        <v>0</v>
      </c>
      <c r="N70" s="21"/>
      <c r="O70" s="21"/>
      <c r="P70" s="21">
        <f>IF(O70&gt;N70,1,0)</f>
        <v>0</v>
      </c>
    </row>
    <row r="71" spans="4:27" ht="18" customHeight="1" x14ac:dyDescent="0.2">
      <c r="D71" s="10" t="s">
        <v>93</v>
      </c>
      <c r="E71">
        <f>IF(F71&gt;G71,1,0)</f>
        <v>0</v>
      </c>
      <c r="F71" s="21"/>
      <c r="G71" s="21"/>
      <c r="H71" s="21">
        <f>IF(G71&gt;F71,1,0)</f>
        <v>0</v>
      </c>
      <c r="I71" s="21">
        <f>IF(J71&gt;K71,1,0)</f>
        <v>0</v>
      </c>
      <c r="J71" s="21"/>
      <c r="K71" s="21"/>
      <c r="L71" s="21">
        <f>IF(K71&gt;J71,1,0)</f>
        <v>0</v>
      </c>
      <c r="M71" s="21">
        <f>IF(N71&gt;O71,1,0)</f>
        <v>0</v>
      </c>
      <c r="N71" s="21"/>
      <c r="O71" s="21"/>
      <c r="P71" s="21">
        <f>IF(O71&gt;N71,1,0)</f>
        <v>0</v>
      </c>
    </row>
    <row r="72" spans="4:27" ht="18" customHeight="1" x14ac:dyDescent="0.2">
      <c r="D72" s="10" t="s">
        <v>94</v>
      </c>
      <c r="E72">
        <f>IF(F72&gt;G72,1,0)</f>
        <v>0</v>
      </c>
      <c r="F72" s="21"/>
      <c r="G72" s="21"/>
      <c r="H72" s="21">
        <f>IF(G72&gt;F72,1,0)</f>
        <v>0</v>
      </c>
      <c r="I72" s="21">
        <f>IF(J72&gt;K72,1,0)</f>
        <v>0</v>
      </c>
      <c r="J72" s="21"/>
      <c r="K72" s="21"/>
      <c r="L72" s="21">
        <f>IF(K72&gt;J72,1,0)</f>
        <v>0</v>
      </c>
      <c r="M72" s="21">
        <f>IF(N72&gt;O72,1,0)</f>
        <v>0</v>
      </c>
      <c r="N72" s="21"/>
      <c r="O72" s="21"/>
      <c r="P72" s="21">
        <f>IF(O72&gt;N72,1,0)</f>
        <v>0</v>
      </c>
    </row>
    <row r="73" spans="4:27" ht="18" hidden="1" customHeight="1" x14ac:dyDescent="0.2">
      <c r="D73" s="10" t="s">
        <v>95</v>
      </c>
      <c r="E73">
        <f>IF(F73&gt;G73,1,0)</f>
        <v>0</v>
      </c>
      <c r="F73" s="21"/>
      <c r="G73" s="21"/>
      <c r="H73" s="21">
        <f>IF(G73&gt;F73,1,0)</f>
        <v>0</v>
      </c>
      <c r="I73" s="21">
        <f>IF(J73&gt;K73,1,0)</f>
        <v>0</v>
      </c>
      <c r="J73" s="21"/>
      <c r="K73" s="21"/>
      <c r="L73" s="21">
        <f>IF(K73&gt;J73,1,0)</f>
        <v>0</v>
      </c>
      <c r="M73" s="21">
        <f>IF(N73&gt;O73,1,0)</f>
        <v>0</v>
      </c>
      <c r="N73" s="21"/>
      <c r="O73" s="21"/>
      <c r="P73" s="21">
        <f>IF(O73&gt;N73,1,0)</f>
        <v>0</v>
      </c>
    </row>
    <row r="74" spans="4:27" ht="18" hidden="1" customHeight="1" x14ac:dyDescent="0.2">
      <c r="D74" s="10" t="s">
        <v>96</v>
      </c>
      <c r="E74">
        <f>IF(F74&gt;G74,1,0)</f>
        <v>0</v>
      </c>
      <c r="F74" s="21"/>
      <c r="G74" s="21"/>
      <c r="H74" s="21">
        <f>IF(G74&gt;F74,1,0)</f>
        <v>0</v>
      </c>
      <c r="I74" s="21">
        <f>IF(J74&gt;K74,1,0)</f>
        <v>0</v>
      </c>
      <c r="J74" s="21"/>
      <c r="K74" s="21"/>
      <c r="L74" s="21">
        <f>IF(K74&gt;J74,1,0)</f>
        <v>0</v>
      </c>
      <c r="M74" s="21">
        <f>IF(N74&gt;O74,1,0)</f>
        <v>0</v>
      </c>
      <c r="N74" s="21"/>
      <c r="O74" s="21"/>
      <c r="P74" s="21">
        <f>IF(O74&gt;N74,1,0)</f>
        <v>0</v>
      </c>
    </row>
    <row r="75" spans="4:27" ht="18" customHeight="1" x14ac:dyDescent="0.2">
      <c r="D75" s="10" t="s">
        <v>98</v>
      </c>
      <c r="F75" s="21">
        <f>SUM(E70:E74)</f>
        <v>0</v>
      </c>
      <c r="G75" s="21">
        <f>SUM(H70:H74)</f>
        <v>0</v>
      </c>
      <c r="H75" s="21"/>
      <c r="I75" s="21"/>
      <c r="J75" s="21">
        <f>SUM(I70:I74)</f>
        <v>0</v>
      </c>
      <c r="K75" s="21">
        <f>SUM(L70:L74)</f>
        <v>0</v>
      </c>
      <c r="L75" s="21"/>
      <c r="M75" s="21"/>
      <c r="N75" s="21">
        <f>SUM(M70:M74)</f>
        <v>0</v>
      </c>
      <c r="O75" s="21">
        <f>SUM(P70:P74)</f>
        <v>0</v>
      </c>
      <c r="P75" s="21"/>
    </row>
    <row r="76" spans="4:27" ht="18" customHeight="1" x14ac:dyDescent="0.2">
      <c r="D76" s="10" t="s">
        <v>31</v>
      </c>
      <c r="E76">
        <f>IF(F75&gt;G75,1,0)</f>
        <v>0</v>
      </c>
      <c r="F76" s="21">
        <f>SUM(F70:F74)-SUM(G70:G74)</f>
        <v>0</v>
      </c>
      <c r="G76" s="21">
        <f>SUM(G70:G74)-SUM(F70:F74)</f>
        <v>0</v>
      </c>
      <c r="H76" s="21">
        <f>IF(G75&gt;F75,1,0)</f>
        <v>0</v>
      </c>
      <c r="I76" s="21">
        <f>IF(J75&gt;K75,1,0)</f>
        <v>0</v>
      </c>
      <c r="J76" s="21">
        <f>SUM(J70:J74)-SUM(K70:K74)</f>
        <v>0</v>
      </c>
      <c r="K76" s="21">
        <f>SUM(K70:K74)-SUM(J70:J74)</f>
        <v>0</v>
      </c>
      <c r="L76" s="21">
        <f>IF(K75&gt;J75,1,0)</f>
        <v>0</v>
      </c>
      <c r="M76" s="21">
        <f>IF(N75&gt;O75,1,0)</f>
        <v>0</v>
      </c>
      <c r="N76" s="21">
        <f>SUM(N70:N74)-SUM(O70:O74)</f>
        <v>0</v>
      </c>
      <c r="O76" s="21">
        <f>SUM(O70:O74)-SUM(N70:N74)</f>
        <v>0</v>
      </c>
      <c r="P76" s="21">
        <f>IF(O75&gt;N75,1,0)</f>
        <v>0</v>
      </c>
    </row>
    <row r="77" spans="4:27" ht="18" customHeight="1" x14ac:dyDescent="0.2">
      <c r="F77" s="68" t="s">
        <v>183</v>
      </c>
      <c r="G77" s="13"/>
      <c r="H77" s="8"/>
      <c r="I77" s="8"/>
      <c r="J77" s="68" t="s">
        <v>187</v>
      </c>
      <c r="K77" s="13"/>
      <c r="L77" s="8"/>
      <c r="M77" s="8"/>
      <c r="N77" s="68" t="s">
        <v>186</v>
      </c>
      <c r="O77" s="13"/>
    </row>
  </sheetData>
  <mergeCells count="16">
    <mergeCell ref="B9:D9"/>
    <mergeCell ref="B13:D13"/>
    <mergeCell ref="B17:D17"/>
    <mergeCell ref="B10:D10"/>
    <mergeCell ref="B11:D11"/>
    <mergeCell ref="B12:D12"/>
    <mergeCell ref="F67:O67"/>
    <mergeCell ref="F31:O31"/>
    <mergeCell ref="R31:AA31"/>
    <mergeCell ref="R2:S2"/>
    <mergeCell ref="F43:O43"/>
    <mergeCell ref="R43:AA43"/>
    <mergeCell ref="F55:O55"/>
    <mergeCell ref="R55:AA55"/>
    <mergeCell ref="F19:O19"/>
    <mergeCell ref="R19:AA19"/>
  </mergeCells>
  <phoneticPr fontId="0" type="noConversion"/>
  <pageMargins left="0" right="0" top="0.5" bottom="0.5" header="0.5" footer="0.5"/>
  <pageSetup orientation="landscape" horizontalDpi="300" verticalDpi="200" r:id="rId1"/>
  <headerFooter alignWithMargins="0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50"/>
  <sheetViews>
    <sheetView showZeros="0" zoomScaleNormal="100" workbookViewId="0">
      <selection activeCell="R29" sqref="R29:AA30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3" width="8.85546875" customWidth="1"/>
    <col min="4" max="4" width="8.71093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26" t="str">
        <f>Info!$A$1</f>
        <v>Tournament Name Goes Here</v>
      </c>
    </row>
    <row r="2" spans="1:27" ht="15.75" x14ac:dyDescent="0.25">
      <c r="B2" t="s">
        <v>15</v>
      </c>
      <c r="C2" s="24" t="str">
        <f>Info!$A$2</f>
        <v>Date 1</v>
      </c>
      <c r="O2" s="4" t="s">
        <v>14</v>
      </c>
      <c r="R2" s="49" t="s">
        <v>86</v>
      </c>
      <c r="S2" s="25"/>
    </row>
    <row r="3" spans="1:27" ht="15.75" x14ac:dyDescent="0.25">
      <c r="B3" t="s">
        <v>16</v>
      </c>
      <c r="C3" s="25" t="str">
        <f>VLOOKUP($R$3,Info,3,FALSE)</f>
        <v>12 National</v>
      </c>
      <c r="L3" s="25"/>
      <c r="O3" s="4"/>
      <c r="R3" s="3">
        <v>2</v>
      </c>
    </row>
    <row r="4" spans="1:27" x14ac:dyDescent="0.2">
      <c r="O4" t="s">
        <v>89</v>
      </c>
      <c r="R4" s="47" t="str">
        <f>Info!$A$20</f>
        <v>1, 2 &amp; 3</v>
      </c>
    </row>
    <row r="7" spans="1:27" x14ac:dyDescent="0.2">
      <c r="F7" s="6" t="s">
        <v>18</v>
      </c>
      <c r="G7" s="7"/>
      <c r="H7" s="8"/>
      <c r="I7" s="8"/>
      <c r="J7" s="6" t="s">
        <v>91</v>
      </c>
      <c r="K7" s="7"/>
      <c r="L7" s="8"/>
      <c r="M7" s="8"/>
      <c r="N7" s="9" t="s">
        <v>97</v>
      </c>
      <c r="O7" s="9" t="s">
        <v>20</v>
      </c>
      <c r="P7" s="10"/>
      <c r="Q7" s="10"/>
      <c r="R7" s="9" t="s">
        <v>21</v>
      </c>
    </row>
    <row r="8" spans="1:27" x14ac:dyDescent="0.2">
      <c r="B8" s="27" t="s">
        <v>22</v>
      </c>
      <c r="C8" s="12"/>
      <c r="D8" s="13"/>
      <c r="F8" s="14" t="s">
        <v>23</v>
      </c>
      <c r="G8" s="14" t="s">
        <v>24</v>
      </c>
      <c r="H8" s="15"/>
      <c r="I8" s="15"/>
      <c r="J8" s="14" t="s">
        <v>23</v>
      </c>
      <c r="K8" s="14" t="s">
        <v>24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80" t="str">
        <f>VLOOKUP($R$3,Info,5,FALSE)</f>
        <v>Maverick 12 Elite</v>
      </c>
      <c r="C9" s="81"/>
      <c r="D9" s="82"/>
      <c r="F9" s="21">
        <f>SUM(E25,Q25,E37,Q37,E49)</f>
        <v>0</v>
      </c>
      <c r="G9" s="21">
        <f>SUM(H25,T25,H37,T37,H49)</f>
        <v>0</v>
      </c>
      <c r="H9" s="21"/>
      <c r="I9" s="21"/>
      <c r="J9" s="21">
        <f>SUM(F24,R24,F36, R36,F48)</f>
        <v>0</v>
      </c>
      <c r="K9" s="21">
        <f>SUM(G24,S24,G36,S36,G48)</f>
        <v>0</v>
      </c>
      <c r="L9" s="21"/>
      <c r="M9" s="21"/>
      <c r="N9" s="32" t="e">
        <f t="shared" ref="N9:N14" si="0">(J9/(J9+K9))</f>
        <v>#DIV/0!</v>
      </c>
      <c r="O9" s="21">
        <f>SUM(F25,R25,F37,R37,F49)</f>
        <v>0</v>
      </c>
      <c r="P9" s="21"/>
      <c r="Q9" s="21"/>
      <c r="R9" s="21"/>
      <c r="V9" t="s">
        <v>37</v>
      </c>
    </row>
    <row r="10" spans="1:27" ht="18" customHeight="1" x14ac:dyDescent="0.2">
      <c r="A10">
        <v>2</v>
      </c>
      <c r="B10" s="80" t="str">
        <f>VLOOKUP($R$3,Info,6,FALSE)</f>
        <v>Eastside Clev Jrs 12 Elite</v>
      </c>
      <c r="C10" s="81"/>
      <c r="D10" s="82"/>
      <c r="F10" s="21">
        <f>SUM(I25,U25,M37,U37,L49)</f>
        <v>0</v>
      </c>
      <c r="G10" s="21">
        <f>SUM(L25,X25,P37,X37,E49)</f>
        <v>0</v>
      </c>
      <c r="H10" s="21"/>
      <c r="I10" s="21"/>
      <c r="J10" s="21">
        <f>SUM(J24,V24,N36,V36,G48)</f>
        <v>0</v>
      </c>
      <c r="K10" s="21">
        <f>SUM(K24,W24,O36,W36,F48)</f>
        <v>0</v>
      </c>
      <c r="L10" s="21"/>
      <c r="M10" s="21"/>
      <c r="N10" s="32" t="e">
        <f t="shared" si="0"/>
        <v>#DIV/0!</v>
      </c>
      <c r="O10" s="21">
        <f>SUM(J25,V25,N37,V37,G49)</f>
        <v>0</v>
      </c>
      <c r="P10" s="21"/>
      <c r="Q10" s="21"/>
      <c r="R10" s="21"/>
    </row>
    <row r="11" spans="1:27" ht="18" customHeight="1" x14ac:dyDescent="0.2">
      <c r="A11">
        <v>3</v>
      </c>
      <c r="B11" s="80" t="str">
        <f>VLOOKUP($R$3,Info,7,FALSE)</f>
        <v>Niagara Frontier 12-1</v>
      </c>
      <c r="C11" s="81"/>
      <c r="D11" s="82"/>
      <c r="F11" s="21">
        <f>SUM(M25,Y25,H37,X37,I49)</f>
        <v>0</v>
      </c>
      <c r="G11" s="21">
        <f>SUM(P25,AB25,E37,U37,L49)</f>
        <v>0</v>
      </c>
      <c r="H11" s="21"/>
      <c r="I11" s="21"/>
      <c r="J11" s="21">
        <f>SUM(N24,Z24,G36,W36,J48)</f>
        <v>0</v>
      </c>
      <c r="K11" s="21">
        <f>SUM(O24,AA24,F36,V36,K48)</f>
        <v>0</v>
      </c>
      <c r="L11" s="21"/>
      <c r="M11" s="21"/>
      <c r="N11" s="32" t="e">
        <f t="shared" si="0"/>
        <v>#DIV/0!</v>
      </c>
      <c r="O11" s="21">
        <f>SUM(N25,Z25,G37,W37,J49)</f>
        <v>0</v>
      </c>
      <c r="P11" s="21"/>
      <c r="Q11" s="21"/>
      <c r="R11" s="21"/>
    </row>
    <row r="12" spans="1:27" ht="18" customHeight="1" x14ac:dyDescent="0.2">
      <c r="A12">
        <v>4</v>
      </c>
      <c r="B12" s="80" t="str">
        <f>VLOOKUP($R$3,Info,8,FALSE)</f>
        <v>AVC CLE ROX 12N Adam</v>
      </c>
      <c r="C12" s="81"/>
      <c r="D12" s="82"/>
      <c r="F12" s="21">
        <f>SUM(L25,T25,I37,Y37,L49)</f>
        <v>0</v>
      </c>
      <c r="G12" s="21">
        <f>SUM(I25,Q25,L37,AB37,I49)</f>
        <v>0</v>
      </c>
      <c r="H12" s="21"/>
      <c r="I12" s="21"/>
      <c r="J12" s="21">
        <f>SUM(K24,S24,J36,Z36,K48)</f>
        <v>0</v>
      </c>
      <c r="K12" s="21">
        <f>SUM(J24,R24,K36,AA36,J48)</f>
        <v>0</v>
      </c>
      <c r="L12" s="21"/>
      <c r="M12" s="21"/>
      <c r="N12" s="32" t="e">
        <f t="shared" si="0"/>
        <v>#DIV/0!</v>
      </c>
      <c r="O12" s="21">
        <f>SUM(K25,S25,J37,Z37,K49)</f>
        <v>0</v>
      </c>
      <c r="P12" s="21"/>
      <c r="Q12" s="21"/>
      <c r="R12" s="21"/>
      <c r="Z12" t="s">
        <v>37</v>
      </c>
    </row>
    <row r="13" spans="1:27" ht="18" customHeight="1" x14ac:dyDescent="0.2">
      <c r="A13">
        <v>5</v>
      </c>
      <c r="B13" s="80" t="str">
        <f>VLOOKUP($R$3,Info,9,FALSE)</f>
        <v>Clev VBall Co 12 Blue</v>
      </c>
      <c r="C13" s="81"/>
      <c r="D13" s="82"/>
      <c r="F13" s="21">
        <f>SUM(P25,X25,L37,T37,M49)</f>
        <v>0</v>
      </c>
      <c r="G13" s="21">
        <f>SUM(M25,U25,I37,Q37,P49)</f>
        <v>0</v>
      </c>
      <c r="H13" s="21"/>
      <c r="I13" s="21"/>
      <c r="J13" s="21">
        <f>SUM(O24,W24,K36,S36,N48)</f>
        <v>0</v>
      </c>
      <c r="K13" s="21">
        <f>SUM(N24,V24,J36,R36,O48)</f>
        <v>0</v>
      </c>
      <c r="L13" s="21"/>
      <c r="M13" s="21"/>
      <c r="N13" s="32" t="e">
        <f t="shared" si="0"/>
        <v>#DIV/0!</v>
      </c>
      <c r="O13" s="21">
        <f>SUM(O25,W25,K37,S37,N49)</f>
        <v>0</v>
      </c>
      <c r="P13" s="21"/>
      <c r="Q13" s="21"/>
      <c r="R13" s="21"/>
    </row>
    <row r="14" spans="1:27" ht="18" customHeight="1" x14ac:dyDescent="0.2">
      <c r="A14">
        <v>6</v>
      </c>
      <c r="B14" s="80" t="str">
        <f>VLOOKUP($R$3,Info,10,FALSE)</f>
        <v>Mintonette Sports m.11 Rox</v>
      </c>
      <c r="C14" s="81"/>
      <c r="D14" s="82"/>
      <c r="F14" s="21">
        <f>SUM(H25,AB25,P37,AB37,P49)</f>
        <v>0</v>
      </c>
      <c r="G14" s="21">
        <f>SUM(E25,Y25,M37,Y37,M49)</f>
        <v>0</v>
      </c>
      <c r="H14" s="21"/>
      <c r="I14" s="21"/>
      <c r="J14" s="21">
        <f>SUM(G24,AA24,O36,AA36,O48)</f>
        <v>0</v>
      </c>
      <c r="K14" s="21">
        <f>SUM(F24,Z24,N36,Z36,N48)</f>
        <v>0</v>
      </c>
      <c r="L14" s="21"/>
      <c r="M14" s="21"/>
      <c r="N14" s="32" t="e">
        <f t="shared" si="0"/>
        <v>#DIV/0!</v>
      </c>
      <c r="O14" s="21">
        <f>SUM(G25,AA25,O37,AA37,O49)</f>
        <v>0</v>
      </c>
      <c r="P14" s="21"/>
      <c r="Q14" s="21"/>
      <c r="R14" s="21"/>
    </row>
    <row r="15" spans="1:27" ht="13.5" thickBot="1" x14ac:dyDescent="0.25">
      <c r="O15">
        <f>SUM(O9:O14)</f>
        <v>0</v>
      </c>
    </row>
    <row r="16" spans="1:27" ht="13.5" thickTop="1" x14ac:dyDescent="0.2">
      <c r="F16" s="75" t="s">
        <v>105</v>
      </c>
      <c r="G16" s="76"/>
      <c r="H16" s="76"/>
      <c r="I16" s="76"/>
      <c r="J16" s="76"/>
      <c r="K16" s="76"/>
      <c r="L16" s="76"/>
      <c r="M16" s="76"/>
      <c r="N16" s="76"/>
      <c r="O16" s="77"/>
      <c r="P16" s="45"/>
      <c r="Q16" s="45"/>
      <c r="R16" s="76" t="s">
        <v>106</v>
      </c>
      <c r="S16" s="76"/>
      <c r="T16" s="76"/>
      <c r="U16" s="76"/>
      <c r="V16" s="76"/>
      <c r="W16" s="76"/>
      <c r="X16" s="76"/>
      <c r="Y16" s="76"/>
      <c r="Z16" s="76"/>
      <c r="AA16" s="77"/>
    </row>
    <row r="17" spans="4:28" ht="18" customHeight="1" x14ac:dyDescent="0.2">
      <c r="F17" s="59" t="s">
        <v>117</v>
      </c>
      <c r="G17" s="7"/>
      <c r="H17" s="8"/>
      <c r="I17" s="8"/>
      <c r="J17" s="59" t="s">
        <v>122</v>
      </c>
      <c r="K17" s="7"/>
      <c r="L17" s="8"/>
      <c r="M17" s="8"/>
      <c r="N17" s="59" t="s">
        <v>137</v>
      </c>
      <c r="O17" s="7"/>
      <c r="P17" s="8"/>
      <c r="Q17" s="8"/>
      <c r="R17" s="59" t="s">
        <v>118</v>
      </c>
      <c r="S17" s="7"/>
      <c r="T17" s="8"/>
      <c r="U17" s="8"/>
      <c r="V17" s="59" t="s">
        <v>123</v>
      </c>
      <c r="W17" s="7"/>
      <c r="X17" s="8"/>
      <c r="Y17" s="8"/>
      <c r="Z17" s="59" t="s">
        <v>138</v>
      </c>
      <c r="AA17" s="7"/>
    </row>
    <row r="18" spans="4:28" ht="18" customHeight="1" x14ac:dyDescent="0.2">
      <c r="F18" s="9">
        <v>1</v>
      </c>
      <c r="G18" s="9">
        <v>6</v>
      </c>
      <c r="H18" s="10"/>
      <c r="I18" s="10"/>
      <c r="J18" s="9">
        <v>2</v>
      </c>
      <c r="K18" s="9">
        <v>4</v>
      </c>
      <c r="L18" s="10"/>
      <c r="M18" s="10"/>
      <c r="N18" s="9">
        <v>3</v>
      </c>
      <c r="O18" s="9">
        <v>5</v>
      </c>
      <c r="P18" s="10"/>
      <c r="Q18" s="10"/>
      <c r="R18" s="9">
        <v>1</v>
      </c>
      <c r="S18" s="9">
        <v>4</v>
      </c>
      <c r="T18" s="10"/>
      <c r="U18" s="10"/>
      <c r="V18" s="9">
        <v>2</v>
      </c>
      <c r="W18" s="9">
        <v>5</v>
      </c>
      <c r="X18" s="10"/>
      <c r="Y18" s="10"/>
      <c r="Z18" s="9">
        <v>3</v>
      </c>
      <c r="AA18" s="9">
        <v>6</v>
      </c>
    </row>
    <row r="19" spans="4:28" ht="18" customHeight="1" x14ac:dyDescent="0.2">
      <c r="D19" s="10" t="s">
        <v>92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93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94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95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96</v>
      </c>
      <c r="E23">
        <f>IF(F23&gt;G23,1,0)</f>
        <v>0</v>
      </c>
      <c r="F23" s="21"/>
      <c r="G23" s="21"/>
      <c r="H23" s="21">
        <f>IF(G23&gt;F23,1,0)</f>
        <v>0</v>
      </c>
      <c r="I23" s="21">
        <f>IF(J23&gt;K23,1,0)</f>
        <v>0</v>
      </c>
      <c r="J23" s="21"/>
      <c r="K23" s="21"/>
      <c r="L23" s="21">
        <f>IF(K23&gt;J23,1,0)</f>
        <v>0</v>
      </c>
      <c r="M23" s="21">
        <f>IF(N23&gt;O23,1,0)</f>
        <v>0</v>
      </c>
      <c r="N23" s="21"/>
      <c r="O23" s="21"/>
      <c r="P23" s="21">
        <f>IF(O23&gt;N23,1,0)</f>
        <v>0</v>
      </c>
      <c r="Q23" s="21">
        <f>IF(R23&gt;S23,1,0)</f>
        <v>0</v>
      </c>
      <c r="R23" s="21"/>
      <c r="S23" s="21"/>
      <c r="T23" s="21">
        <f>IF(S23&gt;R23,1,0)</f>
        <v>0</v>
      </c>
      <c r="U23" s="21">
        <f>IF(V23&gt;W23,1,0)</f>
        <v>0</v>
      </c>
      <c r="V23" s="21"/>
      <c r="W23" s="21"/>
      <c r="X23" s="21">
        <f>IF(W23&gt;V23,1,0)</f>
        <v>0</v>
      </c>
      <c r="Y23" s="21">
        <f>IF(Z23&gt;AA23,1,0)</f>
        <v>0</v>
      </c>
      <c r="Z23" s="21"/>
      <c r="AA23" s="21"/>
      <c r="AB23">
        <f>IF(AA23&gt;Z23,1,0)</f>
        <v>0</v>
      </c>
    </row>
    <row r="24" spans="4:28" x14ac:dyDescent="0.2">
      <c r="D24" s="10" t="s">
        <v>98</v>
      </c>
      <c r="F24" s="21">
        <f>SUM(E19:E23)</f>
        <v>0</v>
      </c>
      <c r="G24" s="21">
        <f>SUM(H19:H23)</f>
        <v>0</v>
      </c>
      <c r="H24" s="21"/>
      <c r="I24" s="21"/>
      <c r="J24" s="21">
        <f>SUM(I19:I23)</f>
        <v>0</v>
      </c>
      <c r="K24" s="21">
        <f>SUM(L19:L23)</f>
        <v>0</v>
      </c>
      <c r="L24" s="21"/>
      <c r="M24" s="21"/>
      <c r="N24" s="21">
        <f>SUM(M19:M23)</f>
        <v>0</v>
      </c>
      <c r="O24" s="21">
        <f>SUM(P19:P23)</f>
        <v>0</v>
      </c>
      <c r="P24" s="21"/>
      <c r="Q24" s="21"/>
      <c r="R24" s="21">
        <f>SUM(Q19:Q23)</f>
        <v>0</v>
      </c>
      <c r="S24" s="21">
        <f>SUM(T19:T23)</f>
        <v>0</v>
      </c>
      <c r="T24" s="21"/>
      <c r="U24" s="21"/>
      <c r="V24" s="21">
        <f>SUM(U19:U23)</f>
        <v>0</v>
      </c>
      <c r="W24" s="21">
        <f>SUM(X19:X23)</f>
        <v>0</v>
      </c>
      <c r="X24" s="21"/>
      <c r="Y24" s="21"/>
      <c r="Z24" s="21">
        <f>SUM(Y19:Y23)</f>
        <v>0</v>
      </c>
      <c r="AA24" s="21">
        <f>SUM(AB19:AB23)</f>
        <v>0</v>
      </c>
    </row>
    <row r="25" spans="4:28" x14ac:dyDescent="0.2">
      <c r="D25" s="10" t="s">
        <v>31</v>
      </c>
      <c r="E25">
        <f>IF(F24&gt;G24,1,0)</f>
        <v>0</v>
      </c>
      <c r="F25" s="21">
        <f>SUM(F19:F23)-SUM(G19:G23)</f>
        <v>0</v>
      </c>
      <c r="G25" s="21">
        <f>SUM(G19:G23)-SUM(F19:F23)</f>
        <v>0</v>
      </c>
      <c r="H25" s="21">
        <f>IF(G24&gt;F24,1,0)</f>
        <v>0</v>
      </c>
      <c r="I25" s="21">
        <f>IF(J24&gt;K24,1,0)</f>
        <v>0</v>
      </c>
      <c r="J25" s="21">
        <f>SUM(J19:J23)-SUM(K19:K23)</f>
        <v>0</v>
      </c>
      <c r="K25" s="21">
        <f>SUM(K19:K23)-SUM(J19:J23)</f>
        <v>0</v>
      </c>
      <c r="L25" s="21">
        <f>IF(K24&gt;J24,1,0)</f>
        <v>0</v>
      </c>
      <c r="M25" s="21">
        <f>IF(N24&gt;O24,1,0)</f>
        <v>0</v>
      </c>
      <c r="N25" s="21">
        <f>SUM(N19:N23)-SUM(O19:O23)</f>
        <v>0</v>
      </c>
      <c r="O25" s="21">
        <f>SUM(O19:O23)-SUM(N19:N23)</f>
        <v>0</v>
      </c>
      <c r="P25" s="21">
        <f>IF(O24&gt;N24,1,0)</f>
        <v>0</v>
      </c>
      <c r="Q25" s="21">
        <f>IF(R24&gt;S24,1,0)</f>
        <v>0</v>
      </c>
      <c r="R25" s="21">
        <f>SUM(R19:R23)-SUM(S19:S23)</f>
        <v>0</v>
      </c>
      <c r="S25" s="21">
        <f>SUM(S19:S23)-SUM(R19:R23)</f>
        <v>0</v>
      </c>
      <c r="T25" s="21">
        <f>IF(S24&gt;R24,1,0)</f>
        <v>0</v>
      </c>
      <c r="U25" s="21">
        <f>IF(V24&gt;W24,1,0)</f>
        <v>0</v>
      </c>
      <c r="V25" s="21">
        <f>SUM(V19:V23)-SUM(W19:W23)</f>
        <v>0</v>
      </c>
      <c r="W25" s="21">
        <f>SUM(W19:W23)-SUM(V19:V23)</f>
        <v>0</v>
      </c>
      <c r="X25" s="21">
        <f>IF(W24&gt;V24,1,0)</f>
        <v>0</v>
      </c>
      <c r="Y25" s="21">
        <f>IF(Z24&gt;AA24,1,0)</f>
        <v>0</v>
      </c>
      <c r="Z25" s="21">
        <f>SUM(Z19:Z23)-SUM(AA19:AA23)</f>
        <v>0</v>
      </c>
      <c r="AA25" s="21">
        <f>SUM(AA19:AA23)-SUM(Z19:Z23)</f>
        <v>0</v>
      </c>
      <c r="AB25">
        <f>IF(AA24&gt;Z24,1,0)</f>
        <v>0</v>
      </c>
    </row>
    <row r="26" spans="4:28" x14ac:dyDescent="0.2">
      <c r="F26" s="11" t="s">
        <v>75</v>
      </c>
      <c r="G26" s="13"/>
      <c r="H26" s="8"/>
      <c r="I26" s="8"/>
      <c r="J26" s="83" t="s">
        <v>76</v>
      </c>
      <c r="K26" s="84"/>
      <c r="L26" s="8"/>
      <c r="M26" s="8"/>
      <c r="N26" s="83" t="s">
        <v>77</v>
      </c>
      <c r="O26" s="85"/>
      <c r="P26" s="8"/>
      <c r="Q26" s="8"/>
      <c r="R26" s="83" t="s">
        <v>78</v>
      </c>
      <c r="S26" s="85"/>
      <c r="T26" s="8"/>
      <c r="U26" s="8"/>
      <c r="V26" s="83" t="s">
        <v>79</v>
      </c>
      <c r="W26" s="85"/>
      <c r="X26" s="8"/>
      <c r="Y26" s="8"/>
      <c r="Z26" s="83" t="s">
        <v>80</v>
      </c>
      <c r="AA26" s="84"/>
    </row>
    <row r="27" spans="4:28" ht="13.5" thickBot="1" x14ac:dyDescent="0.25"/>
    <row r="28" spans="4:28" ht="13.5" thickTop="1" x14ac:dyDescent="0.2">
      <c r="F28" s="75" t="s">
        <v>107</v>
      </c>
      <c r="G28" s="76"/>
      <c r="H28" s="76"/>
      <c r="I28" s="76"/>
      <c r="J28" s="76"/>
      <c r="K28" s="76"/>
      <c r="L28" s="76"/>
      <c r="M28" s="76"/>
      <c r="N28" s="76"/>
      <c r="O28" s="77"/>
      <c r="P28" s="45"/>
      <c r="Q28" s="45"/>
      <c r="R28" s="76" t="s">
        <v>108</v>
      </c>
      <c r="S28" s="76"/>
      <c r="T28" s="76"/>
      <c r="U28" s="76"/>
      <c r="V28" s="76"/>
      <c r="W28" s="76"/>
      <c r="X28" s="76"/>
      <c r="Y28" s="76"/>
      <c r="Z28" s="76"/>
      <c r="AA28" s="77"/>
    </row>
    <row r="29" spans="4:28" ht="18" customHeight="1" x14ac:dyDescent="0.2">
      <c r="F29" s="59" t="s">
        <v>119</v>
      </c>
      <c r="G29" s="7"/>
      <c r="H29" s="8"/>
      <c r="I29" s="8"/>
      <c r="J29" s="59" t="s">
        <v>124</v>
      </c>
      <c r="K29" s="7"/>
      <c r="L29" s="8"/>
      <c r="M29" s="8"/>
      <c r="N29" s="59" t="s">
        <v>139</v>
      </c>
      <c r="O29" s="7"/>
      <c r="P29" s="8"/>
      <c r="Q29" s="8"/>
      <c r="R29" s="59" t="s">
        <v>120</v>
      </c>
      <c r="S29" s="7"/>
      <c r="T29" s="8"/>
      <c r="U29" s="8"/>
      <c r="V29" s="59" t="s">
        <v>125</v>
      </c>
      <c r="W29" s="7"/>
      <c r="X29" s="8"/>
      <c r="Y29" s="8"/>
      <c r="Z29" s="59" t="s">
        <v>140</v>
      </c>
      <c r="AA29" s="7"/>
    </row>
    <row r="30" spans="4:28" ht="18" customHeight="1" x14ac:dyDescent="0.2">
      <c r="F30" s="9">
        <v>1</v>
      </c>
      <c r="G30" s="9">
        <v>3</v>
      </c>
      <c r="H30" s="10"/>
      <c r="I30" s="10"/>
      <c r="J30" s="9">
        <v>4</v>
      </c>
      <c r="K30" s="9">
        <v>5</v>
      </c>
      <c r="L30" s="10"/>
      <c r="M30" s="10"/>
      <c r="N30" s="9">
        <v>2</v>
      </c>
      <c r="O30" s="9">
        <v>6</v>
      </c>
      <c r="P30" s="10"/>
      <c r="Q30" s="10"/>
      <c r="R30" s="9">
        <v>1</v>
      </c>
      <c r="S30" s="9">
        <v>5</v>
      </c>
      <c r="T30" s="10"/>
      <c r="U30" s="10"/>
      <c r="V30" s="9">
        <v>2</v>
      </c>
      <c r="W30" s="9">
        <v>3</v>
      </c>
      <c r="X30" s="10"/>
      <c r="Y30" s="10"/>
      <c r="Z30" s="9">
        <v>4</v>
      </c>
      <c r="AA30" s="9">
        <v>6</v>
      </c>
    </row>
    <row r="31" spans="4:28" ht="18" customHeight="1" x14ac:dyDescent="0.2">
      <c r="D31" s="10" t="s">
        <v>92</v>
      </c>
      <c r="E31">
        <f>IF(F31&gt;G31,1,0)</f>
        <v>0</v>
      </c>
      <c r="F31" s="21"/>
      <c r="G31" s="21"/>
      <c r="H31" s="21">
        <f>IF(G31&gt;F31,1,0)</f>
        <v>0</v>
      </c>
      <c r="I31" s="21">
        <f>IF(J31&gt;K31,1,0)</f>
        <v>0</v>
      </c>
      <c r="J31" s="21"/>
      <c r="K31" s="21"/>
      <c r="L31" s="21">
        <f>IF(K31&gt;J31,1,0)</f>
        <v>0</v>
      </c>
      <c r="M31" s="21">
        <f>IF(N31&gt;O31,1,0)</f>
        <v>0</v>
      </c>
      <c r="N31" s="21"/>
      <c r="O31" s="21"/>
      <c r="P31" s="21">
        <f>IF(O31&gt;N31,1,0)</f>
        <v>0</v>
      </c>
      <c r="Q31" s="21">
        <f>IF(R31&gt;S31,1,0)</f>
        <v>0</v>
      </c>
      <c r="R31" s="21"/>
      <c r="S31" s="21"/>
      <c r="T31" s="21">
        <f>IF(S31&gt;R31,1,0)</f>
        <v>0</v>
      </c>
      <c r="U31" s="21">
        <f>IF(V31&gt;W31,1,0)</f>
        <v>0</v>
      </c>
      <c r="V31" s="21"/>
      <c r="W31" s="21"/>
      <c r="X31" s="21">
        <f>IF(W31&gt;V31,1,0)</f>
        <v>0</v>
      </c>
      <c r="Y31" s="21">
        <f>IF(Z31&gt;AA31,1,0)</f>
        <v>0</v>
      </c>
      <c r="Z31" s="21"/>
      <c r="AA31" s="21"/>
      <c r="AB31">
        <f>IF(AA31&gt;Z31,1,0)</f>
        <v>0</v>
      </c>
    </row>
    <row r="32" spans="4:28" ht="18" customHeight="1" x14ac:dyDescent="0.2">
      <c r="D32" s="10" t="s">
        <v>93</v>
      </c>
      <c r="E32">
        <f>IF(F32&gt;G32,1,0)</f>
        <v>0</v>
      </c>
      <c r="F32" s="21"/>
      <c r="G32" s="21"/>
      <c r="H32" s="21">
        <f>IF(G32&gt;F32,1,0)</f>
        <v>0</v>
      </c>
      <c r="I32" s="21">
        <f>IF(J32&gt;K32,1,0)</f>
        <v>0</v>
      </c>
      <c r="J32" s="21"/>
      <c r="K32" s="21"/>
      <c r="L32" s="21">
        <f>IF(K32&gt;J32,1,0)</f>
        <v>0</v>
      </c>
      <c r="M32" s="21">
        <f>IF(N32&gt;O32,1,0)</f>
        <v>0</v>
      </c>
      <c r="N32" s="21"/>
      <c r="O32" s="21"/>
      <c r="P32" s="21">
        <f>IF(O32&gt;N32,1,0)</f>
        <v>0</v>
      </c>
      <c r="Q32" s="21">
        <f>IF(R32&gt;S32,1,0)</f>
        <v>0</v>
      </c>
      <c r="R32" s="21"/>
      <c r="S32" s="21"/>
      <c r="T32" s="21">
        <f>IF(S32&gt;R32,1,0)</f>
        <v>0</v>
      </c>
      <c r="U32" s="21">
        <f>IF(V32&gt;W32,1,0)</f>
        <v>0</v>
      </c>
      <c r="V32" s="21"/>
      <c r="W32" s="21"/>
      <c r="X32" s="21">
        <f>IF(W32&gt;V32,1,0)</f>
        <v>0</v>
      </c>
      <c r="Y32" s="21">
        <f>IF(Z32&gt;AA32,1,0)</f>
        <v>0</v>
      </c>
      <c r="Z32" s="21"/>
      <c r="AA32" s="21"/>
      <c r="AB32">
        <f>IF(AA32&gt;Z32,1,0)</f>
        <v>0</v>
      </c>
    </row>
    <row r="33" spans="4:28" ht="18" customHeight="1" x14ac:dyDescent="0.2">
      <c r="D33" s="10" t="s">
        <v>94</v>
      </c>
      <c r="E33">
        <f>IF(F33&gt;G33,1,0)</f>
        <v>0</v>
      </c>
      <c r="F33" s="21"/>
      <c r="G33" s="21"/>
      <c r="H33" s="21">
        <f>IF(G33&gt;F33,1,0)</f>
        <v>0</v>
      </c>
      <c r="I33" s="21">
        <f>IF(J33&gt;K33,1,0)</f>
        <v>0</v>
      </c>
      <c r="J33" s="21"/>
      <c r="K33" s="21"/>
      <c r="L33" s="21">
        <f>IF(K33&gt;J33,1,0)</f>
        <v>0</v>
      </c>
      <c r="M33" s="21">
        <f>IF(N33&gt;O33,1,0)</f>
        <v>0</v>
      </c>
      <c r="N33" s="21"/>
      <c r="O33" s="21"/>
      <c r="P33" s="21">
        <f>IF(O33&gt;N33,1,0)</f>
        <v>0</v>
      </c>
      <c r="Q33" s="21">
        <f>IF(R33&gt;S33,1,0)</f>
        <v>0</v>
      </c>
      <c r="R33" s="21"/>
      <c r="S33" s="21"/>
      <c r="T33" s="21">
        <f>IF(S33&gt;R33,1,0)</f>
        <v>0</v>
      </c>
      <c r="U33" s="21">
        <f>IF(V33&gt;W33,1,0)</f>
        <v>0</v>
      </c>
      <c r="V33" s="21"/>
      <c r="W33" s="21"/>
      <c r="X33" s="21">
        <f>IF(W33&gt;V33,1,0)</f>
        <v>0</v>
      </c>
      <c r="Y33" s="21">
        <f>IF(Z33&gt;AA33,1,0)</f>
        <v>0</v>
      </c>
      <c r="Z33" s="21"/>
      <c r="AA33" s="21"/>
      <c r="AB33">
        <f>IF(AA33&gt;Z33,1,0)</f>
        <v>0</v>
      </c>
    </row>
    <row r="34" spans="4:28" ht="18" customHeight="1" x14ac:dyDescent="0.2">
      <c r="D34" s="10" t="s">
        <v>95</v>
      </c>
      <c r="E34">
        <f>IF(F34&gt;G34,1,0)</f>
        <v>0</v>
      </c>
      <c r="F34" s="21"/>
      <c r="G34" s="21"/>
      <c r="H34" s="21">
        <f>IF(G34&gt;F34,1,0)</f>
        <v>0</v>
      </c>
      <c r="I34" s="21">
        <f>IF(J34&gt;K34,1,0)</f>
        <v>0</v>
      </c>
      <c r="J34" s="21"/>
      <c r="K34" s="21"/>
      <c r="L34" s="21">
        <f>IF(K34&gt;J34,1,0)</f>
        <v>0</v>
      </c>
      <c r="M34" s="21">
        <f>IF(N34&gt;O34,1,0)</f>
        <v>0</v>
      </c>
      <c r="N34" s="21"/>
      <c r="O34" s="21"/>
      <c r="P34" s="21">
        <f>IF(O34&gt;N34,1,0)</f>
        <v>0</v>
      </c>
      <c r="Q34" s="21">
        <f>IF(R34&gt;S34,1,0)</f>
        <v>0</v>
      </c>
      <c r="R34" s="21"/>
      <c r="S34" s="21"/>
      <c r="T34" s="21">
        <f>IF(S34&gt;R34,1,0)</f>
        <v>0</v>
      </c>
      <c r="U34" s="21">
        <f>IF(V34&gt;W34,1,0)</f>
        <v>0</v>
      </c>
      <c r="V34" s="21"/>
      <c r="W34" s="21"/>
      <c r="X34" s="21">
        <f>IF(W34&gt;V34,1,0)</f>
        <v>0</v>
      </c>
      <c r="Y34" s="21">
        <f>IF(Z34&gt;AA34,1,0)</f>
        <v>0</v>
      </c>
      <c r="Z34" s="21"/>
      <c r="AA34" s="21"/>
      <c r="AB34">
        <f>IF(AA34&gt;Z34,1,0)</f>
        <v>0</v>
      </c>
    </row>
    <row r="35" spans="4:28" ht="18" customHeight="1" x14ac:dyDescent="0.2">
      <c r="D35" s="10" t="s">
        <v>96</v>
      </c>
      <c r="E35">
        <f>IF(F35&gt;G35,1,0)</f>
        <v>0</v>
      </c>
      <c r="F35" s="21"/>
      <c r="G35" s="21"/>
      <c r="H35" s="21">
        <f>IF(G35&gt;F35,1,0)</f>
        <v>0</v>
      </c>
      <c r="I35" s="21">
        <f>IF(J35&gt;K35,1,0)</f>
        <v>0</v>
      </c>
      <c r="J35" s="21"/>
      <c r="K35" s="21"/>
      <c r="L35" s="21">
        <f>IF(K35&gt;J35,1,0)</f>
        <v>0</v>
      </c>
      <c r="M35" s="21">
        <f>IF(N35&gt;O35,1,0)</f>
        <v>0</v>
      </c>
      <c r="N35" s="21"/>
      <c r="O35" s="21"/>
      <c r="P35" s="21">
        <f>IF(O35&gt;N35,1,0)</f>
        <v>0</v>
      </c>
      <c r="Q35" s="21">
        <f>IF(R35&gt;S35,1,0)</f>
        <v>0</v>
      </c>
      <c r="R35" s="21"/>
      <c r="S35" s="21"/>
      <c r="T35" s="21">
        <f>IF(S35&gt;R35,1,0)</f>
        <v>0</v>
      </c>
      <c r="U35" s="21">
        <f>IF(V35&gt;W35,1,0)</f>
        <v>0</v>
      </c>
      <c r="V35" s="21"/>
      <c r="W35" s="21"/>
      <c r="X35" s="21">
        <f>IF(W35&gt;V35,1,0)</f>
        <v>0</v>
      </c>
      <c r="Y35" s="21">
        <f>IF(Z35&gt;AA35,1,0)</f>
        <v>0</v>
      </c>
      <c r="Z35" s="21"/>
      <c r="AA35" s="21"/>
      <c r="AB35">
        <f>IF(AA35&gt;Z35,1,0)</f>
        <v>0</v>
      </c>
    </row>
    <row r="36" spans="4:28" ht="18" customHeight="1" x14ac:dyDescent="0.2">
      <c r="D36" s="10" t="s">
        <v>98</v>
      </c>
      <c r="F36" s="21">
        <f>SUM(E31:E35)</f>
        <v>0</v>
      </c>
      <c r="G36" s="21">
        <f>SUM(H31:H35)</f>
        <v>0</v>
      </c>
      <c r="H36" s="21"/>
      <c r="I36" s="21"/>
      <c r="J36" s="21">
        <f>SUM(I31:I35)</f>
        <v>0</v>
      </c>
      <c r="K36" s="21">
        <f>SUM(L31:L35)</f>
        <v>0</v>
      </c>
      <c r="L36" s="21"/>
      <c r="M36" s="21"/>
      <c r="N36" s="21">
        <f>SUM(M31:M35)</f>
        <v>0</v>
      </c>
      <c r="O36" s="21">
        <f>SUM(P31:P35)</f>
        <v>0</v>
      </c>
      <c r="P36" s="21"/>
      <c r="Q36" s="21"/>
      <c r="R36" s="21">
        <f>SUM(Q31:Q35)</f>
        <v>0</v>
      </c>
      <c r="S36" s="21">
        <f>SUM(T31:T35)</f>
        <v>0</v>
      </c>
      <c r="T36" s="21"/>
      <c r="U36" s="21"/>
      <c r="V36" s="21">
        <f>SUM(U31:U35)</f>
        <v>0</v>
      </c>
      <c r="W36" s="21">
        <f>SUM(X31:X35)</f>
        <v>0</v>
      </c>
      <c r="X36" s="21"/>
      <c r="Y36" s="21"/>
      <c r="Z36" s="21">
        <f>SUM(Y31:Y35)</f>
        <v>0</v>
      </c>
      <c r="AA36" s="21">
        <f>SUM(AB31:AB35)</f>
        <v>0</v>
      </c>
    </row>
    <row r="37" spans="4:28" ht="18" customHeight="1" x14ac:dyDescent="0.2">
      <c r="D37" s="10" t="s">
        <v>31</v>
      </c>
      <c r="E37">
        <f>IF(F36&gt;G36,1,0)</f>
        <v>0</v>
      </c>
      <c r="F37" s="21">
        <f>SUM(F31:F35)-SUM(G31:G35)</f>
        <v>0</v>
      </c>
      <c r="G37" s="21">
        <f>SUM(G31:G35)-SUM(F31:F35)</f>
        <v>0</v>
      </c>
      <c r="H37" s="21">
        <f>IF(G36&gt;F36,1,0)</f>
        <v>0</v>
      </c>
      <c r="I37" s="21">
        <f>IF(J36&gt;K36,1,0)</f>
        <v>0</v>
      </c>
      <c r="J37" s="21">
        <f>SUM(J31:J35)-SUM(K31:K35)</f>
        <v>0</v>
      </c>
      <c r="K37" s="21">
        <f>SUM(K31:K35)-SUM(J31:J35)</f>
        <v>0</v>
      </c>
      <c r="L37" s="21">
        <f>IF(K36&gt;J36,1,0)</f>
        <v>0</v>
      </c>
      <c r="M37" s="21">
        <f>IF(N36&gt;O36,1,0)</f>
        <v>0</v>
      </c>
      <c r="N37" s="21">
        <f>SUM(N31:N35)-SUM(O31:O35)</f>
        <v>0</v>
      </c>
      <c r="O37" s="21">
        <f>SUM(O31:O35)-SUM(N31:N35)</f>
        <v>0</v>
      </c>
      <c r="P37" s="21">
        <f>IF(O36&gt;N36,1,0)</f>
        <v>0</v>
      </c>
      <c r="Q37" s="21">
        <f>IF(R36&gt;S36,1,0)</f>
        <v>0</v>
      </c>
      <c r="R37" s="21">
        <f>SUM(R31:R35)-SUM(S31:S35)</f>
        <v>0</v>
      </c>
      <c r="S37" s="21">
        <f>SUM(S31:S35)-SUM(R31:R35)</f>
        <v>0</v>
      </c>
      <c r="T37" s="21">
        <f>IF(S36&gt;R36,1,0)</f>
        <v>0</v>
      </c>
      <c r="U37" s="21">
        <f>IF(V36&gt;W36,1,0)</f>
        <v>0</v>
      </c>
      <c r="V37" s="21">
        <f>SUM(V31:V35)-SUM(W31:W35)</f>
        <v>0</v>
      </c>
      <c r="W37" s="21">
        <f>SUM(W31:W35)-SUM(V31:V35)</f>
        <v>0</v>
      </c>
      <c r="X37" s="21">
        <f>IF(W36&gt;V36,1,0)</f>
        <v>0</v>
      </c>
      <c r="Y37" s="21">
        <f>IF(Z36&gt;AA36,1,0)</f>
        <v>0</v>
      </c>
      <c r="Z37" s="21">
        <f>SUM(Z31:Z35)-SUM(AA31:AA35)</f>
        <v>0</v>
      </c>
      <c r="AA37" s="21">
        <f>SUM(AA31:AA35)-SUM(Z31:Z35)</f>
        <v>0</v>
      </c>
      <c r="AB37">
        <f>IF(AA36&gt;Z36,1,0)</f>
        <v>0</v>
      </c>
    </row>
    <row r="38" spans="4:28" ht="12.75" customHeight="1" x14ac:dyDescent="0.2">
      <c r="F38" s="11" t="s">
        <v>84</v>
      </c>
      <c r="G38" s="13"/>
      <c r="H38" s="8"/>
      <c r="I38" s="8"/>
      <c r="J38" s="11" t="s">
        <v>82</v>
      </c>
      <c r="K38" s="13"/>
      <c r="L38" s="8"/>
      <c r="M38" s="8"/>
      <c r="N38" s="11" t="s">
        <v>81</v>
      </c>
      <c r="O38" s="13"/>
      <c r="P38" s="8"/>
      <c r="Q38" s="8"/>
      <c r="R38" s="11" t="s">
        <v>75</v>
      </c>
      <c r="S38" s="13"/>
      <c r="T38" s="8"/>
      <c r="U38" s="8"/>
      <c r="V38" s="11" t="s">
        <v>84</v>
      </c>
      <c r="W38" s="13"/>
      <c r="X38" s="8"/>
      <c r="Y38" s="8"/>
      <c r="Z38" s="11" t="s">
        <v>85</v>
      </c>
      <c r="AA38" s="13"/>
    </row>
    <row r="39" spans="4:28" ht="12.75" customHeight="1" thickBot="1" x14ac:dyDescent="0.25"/>
    <row r="40" spans="4:28" ht="12.75" customHeight="1" thickTop="1" x14ac:dyDescent="0.2">
      <c r="F40" s="75" t="s">
        <v>142</v>
      </c>
      <c r="G40" s="76"/>
      <c r="H40" s="76"/>
      <c r="I40" s="76"/>
      <c r="J40" s="76"/>
      <c r="K40" s="76"/>
      <c r="L40" s="76"/>
      <c r="M40" s="76"/>
      <c r="N40" s="76"/>
      <c r="O40" s="77"/>
    </row>
    <row r="41" spans="4:28" ht="12.75" customHeight="1" x14ac:dyDescent="0.2">
      <c r="F41" s="59" t="s">
        <v>121</v>
      </c>
      <c r="G41" s="7"/>
      <c r="H41" s="8"/>
      <c r="I41" s="8"/>
      <c r="J41" s="59" t="s">
        <v>126</v>
      </c>
      <c r="K41" s="7"/>
      <c r="L41" s="8"/>
      <c r="M41" s="8"/>
      <c r="N41" s="59" t="s">
        <v>141</v>
      </c>
      <c r="O41" s="7"/>
    </row>
    <row r="42" spans="4:28" ht="12.75" customHeight="1" x14ac:dyDescent="0.2">
      <c r="F42" s="9">
        <v>1</v>
      </c>
      <c r="G42" s="9">
        <v>2</v>
      </c>
      <c r="H42" s="10"/>
      <c r="I42" s="10"/>
      <c r="J42" s="9">
        <v>3</v>
      </c>
      <c r="K42" s="9">
        <v>4</v>
      </c>
      <c r="L42" s="10"/>
      <c r="M42" s="10"/>
      <c r="N42" s="9">
        <v>5</v>
      </c>
      <c r="O42" s="9">
        <v>6</v>
      </c>
    </row>
    <row r="43" spans="4:28" ht="18" customHeight="1" x14ac:dyDescent="0.2">
      <c r="D43" s="10" t="s">
        <v>92</v>
      </c>
      <c r="E43">
        <f>IF(F43&gt;G43,1,0)</f>
        <v>0</v>
      </c>
      <c r="F43" s="21"/>
      <c r="G43" s="21"/>
      <c r="H43" s="21">
        <f>IF(G43&gt;F43,1,0)</f>
        <v>0</v>
      </c>
      <c r="I43" s="21">
        <f>IF(J43&gt;K43,1,0)</f>
        <v>0</v>
      </c>
      <c r="J43" s="21"/>
      <c r="K43" s="21"/>
      <c r="L43" s="21">
        <f>IF(K43&gt;J43,1,0)</f>
        <v>0</v>
      </c>
      <c r="M43" s="21">
        <f>IF(N43&gt;O43,1,0)</f>
        <v>0</v>
      </c>
      <c r="N43" s="21"/>
      <c r="O43" s="21"/>
      <c r="P43" s="21">
        <f>IF(O43&gt;N43,1,0)</f>
        <v>0</v>
      </c>
    </row>
    <row r="44" spans="4:28" ht="18" customHeight="1" x14ac:dyDescent="0.2">
      <c r="D44" s="10" t="s">
        <v>93</v>
      </c>
      <c r="E44">
        <f>IF(F44&gt;G44,1,0)</f>
        <v>0</v>
      </c>
      <c r="F44" s="21"/>
      <c r="G44" s="21"/>
      <c r="H44" s="21">
        <f>IF(G44&gt;F44,1,0)</f>
        <v>0</v>
      </c>
      <c r="I44" s="21">
        <f>IF(J44&gt;K44,1,0)</f>
        <v>0</v>
      </c>
      <c r="J44" s="21"/>
      <c r="K44" s="21"/>
      <c r="L44" s="21">
        <f>IF(K44&gt;J44,1,0)</f>
        <v>0</v>
      </c>
      <c r="M44" s="21">
        <f>IF(N44&gt;O44,1,0)</f>
        <v>0</v>
      </c>
      <c r="N44" s="21"/>
      <c r="O44" s="21"/>
      <c r="P44" s="21">
        <f>IF(O44&gt;N44,1,0)</f>
        <v>0</v>
      </c>
    </row>
    <row r="45" spans="4:28" ht="18" customHeight="1" x14ac:dyDescent="0.2">
      <c r="D45" s="10" t="s">
        <v>94</v>
      </c>
      <c r="E45">
        <f>IF(F45&gt;G45,1,0)</f>
        <v>0</v>
      </c>
      <c r="F45" s="21"/>
      <c r="G45" s="21"/>
      <c r="H45" s="21">
        <f>IF(G45&gt;F45,1,0)</f>
        <v>0</v>
      </c>
      <c r="I45" s="21">
        <f>IF(J45&gt;K45,1,0)</f>
        <v>0</v>
      </c>
      <c r="J45" s="21"/>
      <c r="K45" s="21"/>
      <c r="L45" s="21">
        <f>IF(K45&gt;J45,1,0)</f>
        <v>0</v>
      </c>
      <c r="M45" s="21">
        <f>IF(N45&gt;O45,1,0)</f>
        <v>0</v>
      </c>
      <c r="N45" s="21"/>
      <c r="O45" s="21"/>
      <c r="P45" s="21">
        <f>IF(O45&gt;N45,1,0)</f>
        <v>0</v>
      </c>
    </row>
    <row r="46" spans="4:28" ht="18" customHeight="1" x14ac:dyDescent="0.2">
      <c r="D46" s="10" t="s">
        <v>95</v>
      </c>
      <c r="E46">
        <f>IF(F46&gt;G46,1,0)</f>
        <v>0</v>
      </c>
      <c r="F46" s="21"/>
      <c r="G46" s="21"/>
      <c r="H46" s="21">
        <f>IF(G46&gt;F46,1,0)</f>
        <v>0</v>
      </c>
      <c r="I46" s="21">
        <f>IF(J46&gt;K46,1,0)</f>
        <v>0</v>
      </c>
      <c r="J46" s="21"/>
      <c r="K46" s="21"/>
      <c r="L46" s="21">
        <f>IF(K46&gt;J46,1,0)</f>
        <v>0</v>
      </c>
      <c r="M46" s="21">
        <f>IF(N46&gt;O46,1,0)</f>
        <v>0</v>
      </c>
      <c r="N46" s="21"/>
      <c r="O46" s="21"/>
      <c r="P46" s="21">
        <f>IF(O46&gt;N46,1,0)</f>
        <v>0</v>
      </c>
    </row>
    <row r="47" spans="4:28" ht="18" customHeight="1" x14ac:dyDescent="0.2">
      <c r="D47" s="10" t="s">
        <v>96</v>
      </c>
      <c r="E47">
        <f>IF(F47&gt;G47,1,0)</f>
        <v>0</v>
      </c>
      <c r="F47" s="21"/>
      <c r="G47" s="21"/>
      <c r="H47" s="21">
        <f>IF(G47&gt;F47,1,0)</f>
        <v>0</v>
      </c>
      <c r="I47" s="21">
        <f>IF(J47&gt;K47,1,0)</f>
        <v>0</v>
      </c>
      <c r="J47" s="21"/>
      <c r="K47" s="21"/>
      <c r="L47" s="21">
        <f>IF(K47&gt;J47,1,0)</f>
        <v>0</v>
      </c>
      <c r="M47" s="21">
        <f>IF(N47&gt;O47,1,0)</f>
        <v>0</v>
      </c>
      <c r="N47" s="21"/>
      <c r="O47" s="21"/>
      <c r="P47" s="21">
        <f>IF(O47&gt;N47,1,0)</f>
        <v>0</v>
      </c>
    </row>
    <row r="48" spans="4:28" ht="18" customHeight="1" x14ac:dyDescent="0.2">
      <c r="D48" s="10" t="s">
        <v>98</v>
      </c>
      <c r="F48" s="21">
        <f>SUM(E43:E47)</f>
        <v>0</v>
      </c>
      <c r="G48" s="21">
        <f>SUM(H43:H47)</f>
        <v>0</v>
      </c>
      <c r="H48" s="21"/>
      <c r="I48" s="21"/>
      <c r="J48" s="21">
        <f>SUM(I43:I47)</f>
        <v>0</v>
      </c>
      <c r="K48" s="21">
        <f>SUM(L43:L47)</f>
        <v>0</v>
      </c>
      <c r="L48" s="21"/>
      <c r="M48" s="21"/>
      <c r="N48" s="21">
        <f>SUM(M43:M47)</f>
        <v>0</v>
      </c>
      <c r="O48" s="21">
        <f>SUM(P43:P47)</f>
        <v>0</v>
      </c>
      <c r="P48" s="21"/>
    </row>
    <row r="49" spans="4:16" ht="18" customHeight="1" x14ac:dyDescent="0.2">
      <c r="D49" s="10" t="s">
        <v>31</v>
      </c>
      <c r="E49">
        <f>IF(F48&gt;G48,1,0)</f>
        <v>0</v>
      </c>
      <c r="F49" s="21">
        <f>SUM(F43:F47)-SUM(G43:G47)</f>
        <v>0</v>
      </c>
      <c r="G49" s="21">
        <f>SUM(G43:G47)-SUM(F43:F47)</f>
        <v>0</v>
      </c>
      <c r="H49" s="21">
        <f>IF(G48&gt;F48,1,0)</f>
        <v>0</v>
      </c>
      <c r="I49" s="21">
        <f>IF(J48&gt;K48,1,0)</f>
        <v>0</v>
      </c>
      <c r="J49" s="21">
        <f>SUM(J43:J47)-SUM(K43:K47)</f>
        <v>0</v>
      </c>
      <c r="K49" s="21">
        <f>SUM(K43:K47)-SUM(J43:J47)</f>
        <v>0</v>
      </c>
      <c r="L49" s="21">
        <f>IF(K48&gt;J48,1,0)</f>
        <v>0</v>
      </c>
      <c r="M49" s="21">
        <f>IF(N48&gt;O48,1,0)</f>
        <v>0</v>
      </c>
      <c r="N49" s="21">
        <f>SUM(N43:N47)-SUM(O43:O47)</f>
        <v>0</v>
      </c>
      <c r="O49" s="21">
        <f>SUM(O43:O47)-SUM(N43:N47)</f>
        <v>0</v>
      </c>
      <c r="P49" s="21">
        <f>IF(O48&gt;N48,1,0)</f>
        <v>0</v>
      </c>
    </row>
    <row r="50" spans="4:16" ht="12.75" customHeight="1" x14ac:dyDescent="0.2">
      <c r="F50" s="11" t="s">
        <v>81</v>
      </c>
      <c r="G50" s="13"/>
      <c r="H50" s="8"/>
      <c r="I50" s="8"/>
      <c r="J50" s="11" t="s">
        <v>82</v>
      </c>
      <c r="K50" s="13"/>
      <c r="L50" s="8"/>
      <c r="M50" s="8"/>
      <c r="N50" s="11" t="s">
        <v>83</v>
      </c>
      <c r="O50" s="13"/>
    </row>
  </sheetData>
  <mergeCells count="16">
    <mergeCell ref="B9:D9"/>
    <mergeCell ref="B10:D10"/>
    <mergeCell ref="B13:D13"/>
    <mergeCell ref="Z26:AA26"/>
    <mergeCell ref="J26:K26"/>
    <mergeCell ref="N26:O26"/>
    <mergeCell ref="R26:S26"/>
    <mergeCell ref="V26:W26"/>
    <mergeCell ref="B14:D14"/>
    <mergeCell ref="F16:O16"/>
    <mergeCell ref="R16:AA16"/>
    <mergeCell ref="F28:O28"/>
    <mergeCell ref="R28:AA28"/>
    <mergeCell ref="F40:O40"/>
    <mergeCell ref="B11:D11"/>
    <mergeCell ref="B12:D12"/>
  </mergeCells>
  <phoneticPr fontId="0" type="noConversion"/>
  <pageMargins left="0" right="0" top="0.5" bottom="0.5" header="0.5" footer="0.5"/>
  <pageSetup orientation="landscape" r:id="rId1"/>
  <headerFooter alignWithMargins="0"/>
  <rowBreaks count="1" manualBreakCount="1">
    <brk id="2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"/>
  <sheetViews>
    <sheetView zoomScaleNormal="100" workbookViewId="0">
      <selection activeCell="I5" sqref="I5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18" customWidth="1"/>
  </cols>
  <sheetData>
    <row r="4" spans="1:10" x14ac:dyDescent="0.2">
      <c r="A4" s="20"/>
      <c r="B4" s="20" t="s">
        <v>0</v>
      </c>
      <c r="C4" s="20" t="s">
        <v>1</v>
      </c>
      <c r="D4" s="20" t="s">
        <v>2</v>
      </c>
      <c r="E4" s="20" t="s">
        <v>3</v>
      </c>
      <c r="F4" s="36" t="s">
        <v>65</v>
      </c>
      <c r="G4" s="36" t="s">
        <v>66</v>
      </c>
      <c r="H4" s="74" t="s">
        <v>178</v>
      </c>
      <c r="I4" s="74" t="s">
        <v>179</v>
      </c>
      <c r="J4" s="74" t="s">
        <v>180</v>
      </c>
    </row>
    <row r="5" spans="1:10" ht="18" customHeight="1" x14ac:dyDescent="0.2">
      <c r="A5" s="20" t="s">
        <v>7</v>
      </c>
      <c r="B5" s="20" t="str">
        <f>IF(A!$R$9=1,A!$B$9,IF(A!$R$10=1,A!$B$10,IF(A!$R$11=1,A!$B$11,IF(A!$R$12=1,A!$B$12,IF(A!$R$13=1,A!$B$13,IF(A!$R$14=1,A!$B$14,IF(A!$R$15=1,A!$B$15,IF(A!$R$16=1,A!$B$16,IF(A!$R$17=1,A!$B$17," ")))))))))</f>
        <v xml:space="preserve"> </v>
      </c>
      <c r="C5" s="20" t="str">
        <f>IF(A!$R$9=2,A!$B$9,IF(A!$R$10=2,A!$B$10,IF(A!$R$11=2,A!$B$11,IF(A!$R$12=2,A!$B$12,IF(A!$R$13=2,A!$B$13,IF(A!$R$14=2,A!$B$14,IF(A!$R$15=2,A!$B$15,IF(A!$R$16=2,A!$B$16,IF(A!$R$17=2,A!$B$17," ")))))))))</f>
        <v xml:space="preserve"> </v>
      </c>
      <c r="D5" s="20" t="str">
        <f>IF(A!$R$9=3,A!$B$9,IF(A!$R$10=3,A!$B$10,IF(A!$R$11=3,A!$B$11,IF(A!$R$12=3,A!$B$12,IF(A!$R$13=3,A!$B$13,IF(A!$R$14=3,A!$B$14,IF(A!$R$15=3,A!$B$15,IF(A!$R$16=3,A!$B$16,IF(A!$R$17=3,A!$B$17," ")))))))))</f>
        <v xml:space="preserve"> </v>
      </c>
      <c r="E5" s="20" t="str">
        <f>IF(A!$R$9=4,A!$B$9,IF(A!$R$10=4,A!$B$10,IF(A!$R$11=4,A!$B$11,IF(A!$R$12=4,A!$B$12,IF(A!$R$13=4,A!$B$13,IF(A!$R$14=4,A!$B$14,IF(A!$R$15=4,A!$B$15,IF(A!$R$16=4,A!$B$16,IF(A!$R$17=4,A!$B$17," ")))))))))</f>
        <v xml:space="preserve"> </v>
      </c>
      <c r="F5" s="20" t="str">
        <f>IF(A!$R$9=5,A!$B$9,IF(A!$R$10=5,A!$B$10,IF(A!$R$11=5,A!$B$11,IF(A!$R$12=5,A!$B$12,IF(A!$R$13=5,A!$B$13,IF(A!$R$14=5,A!$B$14,IF(A!$R$15=5,A!$B$15,IF(A!$R$16=5,A!$B$16,IF(A!$R$17=5,A!$B$17," ")))))))))</f>
        <v xml:space="preserve"> </v>
      </c>
      <c r="G5" s="20" t="str">
        <f>IF(A!$R$9=6,A!$B$9,IF(A!$R$10=6,A!$B$10,IF(A!$R$11=6,A!$B$11,IF(A!$R$12=6,A!$B$12,IF(A!$R$13=6,A!$B$13,IF(A!$R$14=6,A!$B$14,IF(A!$R$15=6,A!$B$15,IF(A!$R$16=6,A!$B$16,IF(A!$R$17=6,A!$B$17," ")))))))))</f>
        <v xml:space="preserve"> </v>
      </c>
      <c r="H5" s="20" t="str">
        <f>IF(A!$R$9=7,A!$B$9,IF(A!$R$10=7,A!$B$10,IF(A!$R$11=7,A!$B$11,IF(A!$R$12=7,A!$B$12,IF(A!$R$13=7,A!$B$13,IF(A!$R$14=7,A!$B$14,IF(A!$R$15=7,A!$B$15,IF(A!$R$16=7,A!$B$16,IF(A!$R$17=7,A!$B$17," ")))))))))</f>
        <v xml:space="preserve"> </v>
      </c>
      <c r="I5" s="20" t="str">
        <f>IF(A!$R$9=8,A!$B$9,IF(A!$R$10=8,A!$B$10,IF(A!$R$11=8,A!$B$11,IF(A!$R$12=8,A!$B$12,IF(A!$R$13=8,A!$B$13,IF(A!$R$14=8,A!$B$14,IF(A!$R$15=8,A!$B$15,IF(A!$R$16=8,A!$B$16,IF(A!$R$17=8,A!$B$17," ")))))))))</f>
        <v xml:space="preserve"> </v>
      </c>
      <c r="J5" s="20" t="str">
        <f>IF(A!$R$9=9,A!$B$9,IF(A!$R$10=9,A!$B$10,IF(A!$R$11=9,A!$B$11,IF(A!$R$12=9,A!$B$12,IF(A!$R$13=9,A!$B$13,IF(A!$R$14=9,A!$B$14,IF(A!$R$15=9,A!$B$15,IF(A!$R$16=9,A!$B$16,IF(A!$R$17=9,A!$B$17," ")))))))))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36" sqref="N36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  <c r="S1" s="25"/>
    </row>
    <row r="2" spans="1:27" ht="23.25" x14ac:dyDescent="0.35">
      <c r="B2" s="26"/>
      <c r="J2" t="s">
        <v>15</v>
      </c>
      <c r="K2" s="24" t="str">
        <f>Info!$A$2</f>
        <v>Date 1</v>
      </c>
      <c r="O2" s="4" t="s">
        <v>14</v>
      </c>
      <c r="R2" s="5" t="s">
        <v>61</v>
      </c>
    </row>
    <row r="3" spans="1:27" ht="15.75" x14ac:dyDescent="0.25">
      <c r="J3" t="s">
        <v>16</v>
      </c>
      <c r="K3" s="5" t="str">
        <f>VLOOKUP($R$3,Info,3,FALSE)</f>
        <v>Age/Division</v>
      </c>
      <c r="O3" s="4" t="s">
        <v>17</v>
      </c>
      <c r="R3" s="3">
        <f>A!$R$3</f>
        <v>1</v>
      </c>
    </row>
    <row r="7" spans="1:27" x14ac:dyDescent="0.2">
      <c r="F7" s="6" t="s">
        <v>18</v>
      </c>
      <c r="G7" s="7"/>
      <c r="H7" s="8"/>
      <c r="I7" s="8"/>
      <c r="J7" s="6" t="s">
        <v>91</v>
      </c>
      <c r="K7" s="7"/>
      <c r="L7" s="8"/>
      <c r="M7" s="8"/>
      <c r="N7" s="9" t="s">
        <v>97</v>
      </c>
      <c r="O7" s="9" t="s">
        <v>20</v>
      </c>
      <c r="P7" s="10"/>
      <c r="Q7" s="10"/>
      <c r="R7" s="9" t="s">
        <v>21</v>
      </c>
    </row>
    <row r="8" spans="1:27" x14ac:dyDescent="0.2">
      <c r="B8" s="27" t="s">
        <v>22</v>
      </c>
      <c r="C8" s="12"/>
      <c r="D8" s="13"/>
      <c r="F8" s="14" t="s">
        <v>23</v>
      </c>
      <c r="G8" s="14" t="s">
        <v>24</v>
      </c>
      <c r="H8" s="15"/>
      <c r="I8" s="15"/>
      <c r="J8" s="14" t="s">
        <v>23</v>
      </c>
      <c r="K8" s="14" t="s">
        <v>24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 t="str">
        <f>Info2!$B$5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37</v>
      </c>
    </row>
    <row r="10" spans="1:27" ht="18" customHeight="1" x14ac:dyDescent="0.2">
      <c r="A10">
        <v>2</v>
      </c>
      <c r="B10" s="28" t="e">
        <f>Info2!#REF!</f>
        <v>#REF!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 t="e">
        <f>Info2!#REF!</f>
        <v>#REF!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 t="str">
        <f>Info2!$E$5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25</v>
      </c>
      <c r="G16" s="7"/>
      <c r="H16" s="8"/>
      <c r="I16" s="8"/>
      <c r="J16" s="6" t="s">
        <v>26</v>
      </c>
      <c r="K16" s="7"/>
      <c r="L16" s="8"/>
      <c r="M16" s="8"/>
      <c r="N16" s="6" t="s">
        <v>27</v>
      </c>
      <c r="O16" s="7"/>
      <c r="P16" s="8"/>
      <c r="Q16" s="8"/>
      <c r="R16" s="6" t="s">
        <v>28</v>
      </c>
      <c r="S16" s="7"/>
      <c r="T16" s="8"/>
      <c r="U16" s="8"/>
      <c r="V16" s="6" t="s">
        <v>29</v>
      </c>
      <c r="W16" s="7"/>
      <c r="X16" s="8"/>
      <c r="Y16" s="8"/>
      <c r="Z16" s="6" t="s">
        <v>30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92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93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94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95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96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98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31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32</v>
      </c>
      <c r="G25" s="13"/>
      <c r="H25" s="8"/>
      <c r="I25" s="8"/>
      <c r="J25" s="11" t="s">
        <v>33</v>
      </c>
      <c r="K25" s="13"/>
      <c r="L25" s="8"/>
      <c r="M25" s="8"/>
      <c r="N25" s="11" t="s">
        <v>34</v>
      </c>
      <c r="O25" s="13"/>
      <c r="P25" s="8"/>
      <c r="Q25" s="8"/>
      <c r="R25" s="11" t="s">
        <v>35</v>
      </c>
      <c r="S25" s="13"/>
      <c r="T25" s="8"/>
      <c r="U25" s="8"/>
      <c r="V25" s="11" t="s">
        <v>32</v>
      </c>
      <c r="W25" s="13"/>
      <c r="X25" s="8"/>
      <c r="Y25" s="8"/>
      <c r="Z25" s="11" t="s">
        <v>36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  <c r="S1" s="25"/>
    </row>
    <row r="2" spans="1:27" ht="21" customHeight="1" x14ac:dyDescent="0.35">
      <c r="B2" s="26"/>
      <c r="J2" t="s">
        <v>15</v>
      </c>
      <c r="K2" s="24" t="str">
        <f>Info!$A$2</f>
        <v>Date 1</v>
      </c>
      <c r="O2" s="4" t="s">
        <v>14</v>
      </c>
      <c r="R2" s="5" t="s">
        <v>62</v>
      </c>
    </row>
    <row r="3" spans="1:27" ht="15.75" x14ac:dyDescent="0.25">
      <c r="J3" t="s">
        <v>16</v>
      </c>
      <c r="K3" s="5" t="str">
        <f>VLOOKUP($R$3,Info,3,FALSE)</f>
        <v>12 National</v>
      </c>
      <c r="O3" s="4" t="s">
        <v>17</v>
      </c>
      <c r="R3" s="3">
        <v>2</v>
      </c>
    </row>
    <row r="7" spans="1:27" x14ac:dyDescent="0.2">
      <c r="F7" s="6" t="s">
        <v>18</v>
      </c>
      <c r="G7" s="7"/>
      <c r="H7" s="8"/>
      <c r="I7" s="8"/>
      <c r="J7" s="6" t="s">
        <v>91</v>
      </c>
      <c r="K7" s="7"/>
      <c r="L7" s="8"/>
      <c r="M7" s="8"/>
      <c r="N7" s="9" t="s">
        <v>97</v>
      </c>
      <c r="O7" s="9" t="s">
        <v>20</v>
      </c>
      <c r="P7" s="10"/>
      <c r="Q7" s="10"/>
      <c r="R7" s="9" t="s">
        <v>21</v>
      </c>
    </row>
    <row r="8" spans="1:27" x14ac:dyDescent="0.2">
      <c r="B8" s="27" t="s">
        <v>22</v>
      </c>
      <c r="C8" s="12"/>
      <c r="D8" s="13"/>
      <c r="F8" s="14" t="s">
        <v>23</v>
      </c>
      <c r="G8" s="14" t="s">
        <v>24</v>
      </c>
      <c r="H8" s="15"/>
      <c r="I8" s="15"/>
      <c r="J8" s="14" t="s">
        <v>23</v>
      </c>
      <c r="K8" s="14" t="s">
        <v>24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 t="e">
        <f>Info2!#REF!</f>
        <v>#REF!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37</v>
      </c>
    </row>
    <row r="10" spans="1:27" ht="18" customHeight="1" x14ac:dyDescent="0.2">
      <c r="A10">
        <v>2</v>
      </c>
      <c r="B10" s="28" t="str">
        <f>Info2!$C$5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 t="str">
        <f>Info2!$D$5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 t="e">
        <f>Info2!#REF!</f>
        <v>#REF!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25</v>
      </c>
      <c r="G16" s="7"/>
      <c r="H16" s="8"/>
      <c r="I16" s="8"/>
      <c r="J16" s="6" t="s">
        <v>26</v>
      </c>
      <c r="K16" s="7"/>
      <c r="L16" s="8"/>
      <c r="M16" s="8"/>
      <c r="N16" s="6" t="s">
        <v>27</v>
      </c>
      <c r="O16" s="7"/>
      <c r="P16" s="8"/>
      <c r="Q16" s="8"/>
      <c r="R16" s="6" t="s">
        <v>28</v>
      </c>
      <c r="S16" s="7"/>
      <c r="T16" s="8"/>
      <c r="U16" s="8"/>
      <c r="V16" s="6" t="s">
        <v>29</v>
      </c>
      <c r="W16" s="7"/>
      <c r="X16" s="8"/>
      <c r="Y16" s="8"/>
      <c r="Z16" s="6" t="s">
        <v>30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92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93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94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95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96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98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31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32</v>
      </c>
      <c r="G25" s="13"/>
      <c r="H25" s="8"/>
      <c r="I25" s="8"/>
      <c r="J25" s="11" t="s">
        <v>33</v>
      </c>
      <c r="K25" s="13"/>
      <c r="L25" s="8"/>
      <c r="M25" s="8"/>
      <c r="N25" s="11" t="s">
        <v>34</v>
      </c>
      <c r="O25" s="13"/>
      <c r="P25" s="8"/>
      <c r="Q25" s="8"/>
      <c r="R25" s="11" t="s">
        <v>35</v>
      </c>
      <c r="S25" s="13"/>
      <c r="T25" s="8"/>
      <c r="U25" s="8"/>
      <c r="V25" s="11" t="s">
        <v>32</v>
      </c>
      <c r="W25" s="13"/>
      <c r="X25" s="8"/>
      <c r="Y25" s="8"/>
      <c r="Z25" s="11" t="s">
        <v>36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</row>
    <row r="2" spans="1:27" ht="23.25" x14ac:dyDescent="0.35">
      <c r="B2" s="26"/>
      <c r="J2" t="s">
        <v>15</v>
      </c>
      <c r="K2" s="24" t="str">
        <f>Info!$A$2</f>
        <v>Date 1</v>
      </c>
      <c r="O2" s="4" t="s">
        <v>14</v>
      </c>
      <c r="R2" s="78" t="s">
        <v>73</v>
      </c>
      <c r="S2" s="79"/>
    </row>
    <row r="3" spans="1:27" ht="15.75" x14ac:dyDescent="0.25">
      <c r="J3" t="s">
        <v>16</v>
      </c>
      <c r="K3" s="25" t="s">
        <v>90</v>
      </c>
      <c r="L3" s="25"/>
      <c r="O3" s="4" t="s">
        <v>17</v>
      </c>
      <c r="R3" s="3">
        <v>3</v>
      </c>
    </row>
    <row r="4" spans="1:27" x14ac:dyDescent="0.2">
      <c r="F4" s="5"/>
    </row>
    <row r="7" spans="1:27" x14ac:dyDescent="0.2">
      <c r="F7" s="6" t="s">
        <v>18</v>
      </c>
      <c r="G7" s="7"/>
      <c r="H7" s="8"/>
      <c r="I7" s="8"/>
      <c r="J7" s="6" t="s">
        <v>91</v>
      </c>
      <c r="K7" s="7"/>
      <c r="L7" s="8"/>
      <c r="M7" s="8"/>
      <c r="N7" s="9" t="s">
        <v>97</v>
      </c>
      <c r="O7" s="9" t="s">
        <v>20</v>
      </c>
      <c r="P7" s="10"/>
      <c r="Q7" s="10"/>
      <c r="R7" s="9" t="s">
        <v>21</v>
      </c>
    </row>
    <row r="8" spans="1:27" x14ac:dyDescent="0.2">
      <c r="B8" s="27" t="s">
        <v>22</v>
      </c>
      <c r="C8" s="12"/>
      <c r="D8" s="13"/>
      <c r="F8" s="14" t="s">
        <v>23</v>
      </c>
      <c r="G8" s="14" t="s">
        <v>24</v>
      </c>
      <c r="H8" s="15"/>
      <c r="I8" s="15"/>
      <c r="J8" s="14" t="s">
        <v>23</v>
      </c>
      <c r="K8" s="14" t="s">
        <v>24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80" t="str">
        <f>Info2!$F$5</f>
        <v xml:space="preserve"> </v>
      </c>
      <c r="C9" s="81"/>
      <c r="D9" s="82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</row>
    <row r="10" spans="1:27" ht="18" customHeight="1" x14ac:dyDescent="0.2">
      <c r="A10">
        <v>2</v>
      </c>
      <c r="B10" s="80" t="e">
        <f>Info2!#REF!</f>
        <v>#REF!</v>
      </c>
      <c r="C10" s="81"/>
      <c r="D10" s="82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80" t="e">
        <f>Info2!#REF!</f>
        <v>#REF!</v>
      </c>
      <c r="C11" s="81" t="e">
        <f>Info2!#REF!</f>
        <v>#REF!</v>
      </c>
      <c r="D11" s="82" t="e">
        <f>Info2!#REF!</f>
        <v>#REF!</v>
      </c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80" t="str">
        <f>Info2!$G$5</f>
        <v xml:space="preserve"> </v>
      </c>
      <c r="C12" s="81" t="e">
        <f>Info2!#REF!</f>
        <v>#REF!</v>
      </c>
      <c r="D12" s="82" t="e">
        <f>Info2!#REF!</f>
        <v>#REF!</v>
      </c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25</v>
      </c>
      <c r="G16" s="7"/>
      <c r="H16" s="8"/>
      <c r="I16" s="8"/>
      <c r="J16" s="6" t="s">
        <v>26</v>
      </c>
      <c r="K16" s="7"/>
      <c r="L16" s="8"/>
      <c r="M16" s="8"/>
      <c r="N16" s="6" t="s">
        <v>27</v>
      </c>
      <c r="O16" s="7"/>
      <c r="P16" s="8"/>
      <c r="Q16" s="8"/>
      <c r="R16" s="6" t="s">
        <v>28</v>
      </c>
      <c r="S16" s="7"/>
      <c r="T16" s="8"/>
      <c r="U16" s="8"/>
      <c r="V16" s="6" t="s">
        <v>29</v>
      </c>
      <c r="W16" s="7"/>
      <c r="X16" s="8"/>
      <c r="Y16" s="8"/>
      <c r="Z16" s="6" t="s">
        <v>30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92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93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94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95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96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98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31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32</v>
      </c>
      <c r="G25" s="13"/>
      <c r="H25" s="8"/>
      <c r="I25" s="8"/>
      <c r="J25" s="11" t="s">
        <v>33</v>
      </c>
      <c r="K25" s="13"/>
      <c r="L25" s="8"/>
      <c r="M25" s="8"/>
      <c r="N25" s="11" t="s">
        <v>34</v>
      </c>
      <c r="O25" s="13"/>
      <c r="P25" s="8"/>
      <c r="Q25" s="8"/>
      <c r="R25" s="11" t="s">
        <v>35</v>
      </c>
      <c r="S25" s="13"/>
      <c r="T25" s="8"/>
      <c r="U25" s="8"/>
      <c r="V25" s="11" t="s">
        <v>32</v>
      </c>
      <c r="W25" s="13"/>
      <c r="X25" s="8"/>
      <c r="Y25" s="8"/>
      <c r="Z25" s="11" t="s">
        <v>36</v>
      </c>
      <c r="AA25" s="13"/>
    </row>
  </sheetData>
  <mergeCells count="5">
    <mergeCell ref="B11:D11"/>
    <mergeCell ref="B12:D12"/>
    <mergeCell ref="R2:S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0"/>
  <sheetViews>
    <sheetView zoomScale="125" workbookViewId="0">
      <selection activeCell="D4" sqref="D4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8" x14ac:dyDescent="0.2">
      <c r="B6" t="s">
        <v>56</v>
      </c>
      <c r="D6" s="17" t="str">
        <f>IF('8OAA1'!$R$9=1,'8OAA1'!$B$9,IF('8OAA1'!$R$10=1,'8OAA1'!$B$10,IF('8OAA1'!$R$11=1,'8OAA1'!$B$12,IF('8OAA1'!$R$12=1,'8OAA1'!$B$11," "))))</f>
        <v xml:space="preserve"> </v>
      </c>
      <c r="E6" s="35"/>
      <c r="F6" s="1"/>
      <c r="G6" s="1"/>
      <c r="H6" s="1"/>
    </row>
    <row r="7" spans="2:8" x14ac:dyDescent="0.2">
      <c r="B7" t="s">
        <v>57</v>
      </c>
      <c r="D7" s="17" t="str">
        <f>IF('8OBB2'!$R$9=1,'8OBB2'!$B$9,IF('8OBB2'!$R$10=1,'8OBB2'!$B$10,IF('8OBB2'!$R$11=1,'8OBB2'!$B$11,IF('8OBB2'!$R$12=1,'8OBB2'!$B$12," "))))</f>
        <v xml:space="preserve"> </v>
      </c>
      <c r="E7" s="35"/>
      <c r="F7" s="1"/>
      <c r="G7" s="1"/>
      <c r="H7" s="1"/>
    </row>
    <row r="8" spans="2:8" x14ac:dyDescent="0.2">
      <c r="E8" s="1"/>
      <c r="F8" s="1"/>
      <c r="G8" s="1"/>
      <c r="H8" s="1"/>
    </row>
    <row r="9" spans="2:8" x14ac:dyDescent="0.2">
      <c r="B9" t="s">
        <v>59</v>
      </c>
      <c r="D9" s="17" t="str">
        <f>IF('8OAA1'!$R$9=2,'8OAA1'!$B$9,IF('8OAA1'!$R$10=2,'8OAA1'!$B$10,IF('8OAA1'!$R$11=2,'8OAA1'!$B$12,IF('8OAA1'!$R$12=2,'8OAA1'!$B$11," "))))</f>
        <v xml:space="preserve"> </v>
      </c>
      <c r="E9" s="35"/>
      <c r="F9" s="1"/>
      <c r="G9" s="1"/>
      <c r="H9" s="1"/>
    </row>
    <row r="10" spans="2:8" x14ac:dyDescent="0.2">
      <c r="B10" t="s">
        <v>58</v>
      </c>
      <c r="D10" s="20" t="str">
        <f>IF('8OBB2'!$R$9=2,'8OBB2'!$B$9,IF('8OBB2'!$R$10=2,'8OBB2'!$B$10,IF('8OBB2'!$R$11=2,'8OBB2'!$B$11,IF('8OBB2'!$R$12=2,'8OBB2'!$B$12," "))))</f>
        <v xml:space="preserve"> </v>
      </c>
    </row>
    <row r="11" spans="2:8" x14ac:dyDescent="0.2">
      <c r="D11" s="1"/>
    </row>
    <row r="13" spans="2:8" x14ac:dyDescent="0.2">
      <c r="B13" t="s">
        <v>9</v>
      </c>
      <c r="D13" s="20" t="str">
        <f>IF('8OAA1'!$R$9=3,'8OAA1'!$B$9,IF('8OAA1'!$R$10=3,'8OAA1'!$B$10,IF('8OAA1'!$R$11=3,'8OAA1'!$B$11,IF('8OAA1'!$R$12=3,'8OAA1'!$B$12," "))))</f>
        <v xml:space="preserve"> </v>
      </c>
    </row>
    <row r="14" spans="2:8" x14ac:dyDescent="0.2">
      <c r="B14" t="s">
        <v>10</v>
      </c>
      <c r="D14" s="20" t="str">
        <f>IF('8OBB2'!$R$9=3,'8OBB2'!$B$9,IF('8OBB2'!$R$10=3,'8OBB2'!$B$10,IF('8OBB2'!$R$11=3,'8OBB2'!$B$11,IF('8OBB2'!$R$12=3,'8OBB2'!$B$12," "))))</f>
        <v xml:space="preserve"> </v>
      </c>
    </row>
    <row r="16" spans="2:8" x14ac:dyDescent="0.2">
      <c r="B16" t="s">
        <v>12</v>
      </c>
      <c r="D16" s="20" t="str">
        <f>IF('8OAA1'!$R$9=4,'8OAA1'!$B$9,IF('8OAA1'!$R$10=4,'8OAA1'!$B$10,IF('8OAA1'!$R$12=4,'8OAA1'!$B$12,IF('8OAA1'!$R$12=4,'8OAA1'!$B$12," "))))</f>
        <v xml:space="preserve"> </v>
      </c>
    </row>
    <row r="17" spans="2:4" x14ac:dyDescent="0.2">
      <c r="B17" t="s">
        <v>11</v>
      </c>
      <c r="D17" s="20" t="str">
        <f>IF('8OBB2'!$R$9=4,'8OBB2'!$B$9,IF('8OBB2'!$R$10=4,'8OBB2'!$B$10,IF('8OBB2'!$R$11=4,'8OBB2'!$B$11,IF('8OBB2'!$R$12=4,'8OBB2'!$B$12," "))))</f>
        <v xml:space="preserve"> </v>
      </c>
    </row>
    <row r="20" spans="2:4" x14ac:dyDescent="0.2">
      <c r="B20" t="s">
        <v>70</v>
      </c>
      <c r="D20" s="20" t="str">
        <f>IF('8Oaa3'!$R$9=1,'8Oaa3'!$B$9,IF('8Oaa3'!$R$10=1,'8Oaa3'!$B$10,IF('8Oaa3'!$R$11=1,'8Oaa3'!$B$11,IF('8Oaa3'!$R$12=1,'8Oaa3'!$B$12," "))))</f>
        <v xml:space="preserve"> </v>
      </c>
    </row>
    <row r="21" spans="2:4" x14ac:dyDescent="0.2">
      <c r="D21" s="43"/>
    </row>
    <row r="23" spans="2:4" x14ac:dyDescent="0.2">
      <c r="B23" t="s">
        <v>71</v>
      </c>
      <c r="D23" s="20" t="str">
        <f>IF('8Oaa3'!$R$9=2,'8Oaa3'!$B$9,IF('8Oaa3'!$R$10=2,'8Oaa3'!$B$10,IF('8Oaa3'!$R$11=2,'8Oaa3'!$B$11,IF('8Oaa3'!$R$12=2,'8Oaa3'!$B$12," "))))</f>
        <v xml:space="preserve"> </v>
      </c>
    </row>
    <row r="24" spans="2:4" x14ac:dyDescent="0.2">
      <c r="D24" s="43"/>
    </row>
    <row r="26" spans="2:4" x14ac:dyDescent="0.2">
      <c r="B26" t="s">
        <v>74</v>
      </c>
      <c r="D26" s="20" t="str">
        <f>IF('8Oaa3'!$R$9=3,'8Oaa3'!$B$9,IF('8Oaa3'!$R$10=3,'8Oaa3'!$B$10,IF('8Oaa3'!$R$11=3,'8Oaa3'!$B$11,IF('8Oaa3'!$R$12=3,'8Oaa3'!$B$12," "))))</f>
        <v xml:space="preserve"> </v>
      </c>
    </row>
    <row r="27" spans="2:4" x14ac:dyDescent="0.2">
      <c r="D27" s="43"/>
    </row>
    <row r="29" spans="2:4" x14ac:dyDescent="0.2">
      <c r="B29" t="s">
        <v>72</v>
      </c>
      <c r="D29" s="20" t="str">
        <f>IF('8Oaa3'!$R$9=4,'8Oaa3'!$B$9,IF('8Oaa3'!$R$10=4,'8Oaa3'!$B$10,IF('8Oaa3'!$R$11=4,'8Oaa3'!$B$11,IF('8Oaa3'!$R$12=4,'8Oaa3'!$B$12," "))))</f>
        <v xml:space="preserve"> </v>
      </c>
    </row>
    <row r="30" spans="2:4" x14ac:dyDescent="0.2">
      <c r="D30" s="43"/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activeCell="D18" sqref="D18"/>
    </sheetView>
  </sheetViews>
  <sheetFormatPr defaultRowHeight="12.75" x14ac:dyDescent="0.2"/>
  <cols>
    <col min="1" max="1" width="6.28515625" customWidth="1"/>
    <col min="2" max="2" width="8.7109375" customWidth="1"/>
    <col min="3" max="3" width="8.28515625" customWidth="1"/>
    <col min="4" max="4" width="13" customWidth="1"/>
    <col min="5" max="5" width="7.85546875" customWidth="1"/>
    <col min="6" max="6" width="8.5703125" customWidth="1"/>
    <col min="7" max="7" width="8.42578125" customWidth="1"/>
    <col min="8" max="9" width="8" customWidth="1"/>
    <col min="10" max="10" width="8.7109375" customWidth="1"/>
  </cols>
  <sheetData>
    <row r="1" spans="1:14" ht="23.25" x14ac:dyDescent="0.35">
      <c r="B1" s="37" t="str">
        <f>Info!A1</f>
        <v>Tournament Name Goes Here</v>
      </c>
    </row>
    <row r="3" spans="1:14" x14ac:dyDescent="0.2">
      <c r="A3" s="38" t="s">
        <v>15</v>
      </c>
      <c r="B3" s="44" t="str">
        <f>Info!$B$2</f>
        <v>Date 2</v>
      </c>
      <c r="C3" s="38" t="s">
        <v>67</v>
      </c>
      <c r="D3" s="38" t="str">
        <f>Info!$C$5</f>
        <v>Age/Division</v>
      </c>
      <c r="E3" s="38"/>
      <c r="F3" s="38"/>
    </row>
    <row r="4" spans="1:14" x14ac:dyDescent="0.2">
      <c r="C4" s="38" t="s">
        <v>68</v>
      </c>
      <c r="D4" s="47" t="str">
        <f>Info!$A$20</f>
        <v>1, 2 &amp; 3</v>
      </c>
    </row>
    <row r="5" spans="1:14" ht="13.5" thickBot="1" x14ac:dyDescent="0.25">
      <c r="A5" s="1"/>
      <c r="E5" s="39" t="str">
        <f>Info2!$B$5</f>
        <v xml:space="preserve"> </v>
      </c>
      <c r="F5" s="39"/>
      <c r="G5" s="39"/>
      <c r="L5" s="1"/>
      <c r="M5" s="1"/>
      <c r="N5" s="1"/>
    </row>
    <row r="6" spans="1:14" ht="14.25" thickTop="1" thickBot="1" x14ac:dyDescent="0.25">
      <c r="A6" s="1"/>
      <c r="E6" s="70" t="s">
        <v>99</v>
      </c>
      <c r="F6" s="71"/>
      <c r="G6" s="41"/>
      <c r="L6" s="1"/>
      <c r="M6" s="1"/>
      <c r="N6" s="1"/>
    </row>
    <row r="7" spans="1:14" ht="13.5" thickTop="1" x14ac:dyDescent="0.2">
      <c r="A7" s="1"/>
      <c r="G7" s="41"/>
      <c r="L7" s="1"/>
      <c r="M7" s="1"/>
      <c r="N7" s="1"/>
    </row>
    <row r="8" spans="1:14" x14ac:dyDescent="0.2">
      <c r="A8" s="1"/>
      <c r="F8" s="65" t="str">
        <f>Info!$A$16</f>
        <v>Court 1</v>
      </c>
      <c r="G8" s="56"/>
      <c r="L8" s="1"/>
      <c r="M8" s="1"/>
      <c r="N8" s="1"/>
    </row>
    <row r="9" spans="1:14" ht="13.5" thickBot="1" x14ac:dyDescent="0.25">
      <c r="G9" s="64" t="str">
        <f>Info!$B$11</f>
        <v>Noon</v>
      </c>
      <c r="H9" s="39"/>
      <c r="I9" s="39"/>
      <c r="J9" s="39"/>
      <c r="L9" s="1"/>
      <c r="M9" s="1"/>
      <c r="N9" s="1"/>
    </row>
    <row r="10" spans="1:14" ht="14.25" thickTop="1" thickBot="1" x14ac:dyDescent="0.25">
      <c r="A10" s="1"/>
      <c r="B10" s="39" t="str">
        <f>Info2!$E$5</f>
        <v xml:space="preserve"> </v>
      </c>
      <c r="C10" s="39"/>
      <c r="D10" s="39"/>
      <c r="F10" t="s">
        <v>69</v>
      </c>
      <c r="G10" s="41"/>
      <c r="H10" s="47"/>
      <c r="I10" s="47"/>
      <c r="J10" s="40"/>
      <c r="L10" s="1"/>
      <c r="M10" s="1"/>
      <c r="N10" s="1"/>
    </row>
    <row r="11" spans="1:14" ht="13.5" thickTop="1" x14ac:dyDescent="0.2">
      <c r="A11" s="1"/>
      <c r="B11" s="47" t="s">
        <v>102</v>
      </c>
      <c r="D11" s="40"/>
      <c r="G11" s="41"/>
      <c r="J11" s="41"/>
      <c r="L11" s="61"/>
      <c r="M11" s="61"/>
      <c r="N11" s="61"/>
    </row>
    <row r="12" spans="1:14" x14ac:dyDescent="0.2">
      <c r="A12" s="1"/>
      <c r="C12" s="65" t="str">
        <f>Info!$A$16</f>
        <v>Court 1</v>
      </c>
      <c r="D12" s="64" t="str">
        <f>Info!$B$10</f>
        <v>11 am</v>
      </c>
      <c r="G12" s="41"/>
      <c r="J12" s="41"/>
    </row>
    <row r="13" spans="1:14" ht="13.5" thickBot="1" x14ac:dyDescent="0.25">
      <c r="A13" s="1"/>
      <c r="C13" s="47" t="s">
        <v>173</v>
      </c>
      <c r="D13" s="41"/>
      <c r="E13" s="39"/>
      <c r="F13" s="39"/>
      <c r="G13" s="42"/>
      <c r="J13" s="41"/>
    </row>
    <row r="14" spans="1:14" ht="14.25" thickTop="1" thickBot="1" x14ac:dyDescent="0.25">
      <c r="A14" s="1"/>
      <c r="B14" s="39" t="str">
        <f>Info2!$F$5</f>
        <v xml:space="preserve"> </v>
      </c>
      <c r="C14" s="39"/>
      <c r="D14" s="42"/>
      <c r="E14" s="47"/>
      <c r="J14" s="41"/>
    </row>
    <row r="15" spans="1:14" ht="13.5" thickTop="1" x14ac:dyDescent="0.2">
      <c r="A15" s="1"/>
      <c r="B15" s="47" t="s">
        <v>103</v>
      </c>
      <c r="I15" s="65" t="str">
        <f>Info!$A$16</f>
        <v>Court 1</v>
      </c>
      <c r="J15" s="56"/>
    </row>
    <row r="16" spans="1:14" ht="13.5" thickBot="1" x14ac:dyDescent="0.25">
      <c r="A16" s="38"/>
      <c r="B16" s="44"/>
      <c r="C16" s="38"/>
      <c r="D16" s="38"/>
      <c r="J16" s="64" t="str">
        <f>Info!$B$12</f>
        <v>1 pm</v>
      </c>
    </row>
    <row r="17" spans="1:12" ht="13.5" thickTop="1" x14ac:dyDescent="0.2">
      <c r="E17" s="38"/>
      <c r="F17" s="38"/>
      <c r="G17" s="38"/>
      <c r="H17" s="46"/>
      <c r="I17" s="47" t="s">
        <v>175</v>
      </c>
      <c r="J17" s="41"/>
      <c r="K17" s="69"/>
      <c r="L17" s="45"/>
    </row>
    <row r="18" spans="1:12" x14ac:dyDescent="0.2">
      <c r="A18" s="38" t="s">
        <v>88</v>
      </c>
      <c r="C18" s="38" t="s">
        <v>13</v>
      </c>
      <c r="I18" s="47" t="s">
        <v>176</v>
      </c>
      <c r="J18" s="41"/>
    </row>
    <row r="19" spans="1:12" ht="13.5" thickBot="1" x14ac:dyDescent="0.25">
      <c r="E19" s="39" t="str">
        <f>Info2!$C$5</f>
        <v xml:space="preserve"> </v>
      </c>
      <c r="F19" s="39"/>
      <c r="G19" s="39"/>
      <c r="J19" s="41"/>
    </row>
    <row r="20" spans="1:12" ht="14.25" thickTop="1" thickBot="1" x14ac:dyDescent="0.25">
      <c r="E20" s="72" t="s">
        <v>100</v>
      </c>
      <c r="F20" s="73"/>
      <c r="G20" s="45"/>
      <c r="H20" s="52"/>
      <c r="I20" s="1"/>
      <c r="J20" s="41"/>
    </row>
    <row r="21" spans="1:12" ht="13.5" thickTop="1" x14ac:dyDescent="0.2">
      <c r="G21" s="1"/>
      <c r="H21" s="52"/>
      <c r="I21" s="1"/>
      <c r="J21" s="41"/>
    </row>
    <row r="22" spans="1:12" x14ac:dyDescent="0.2">
      <c r="F22" s="65" t="str">
        <f>Info!$A$17</f>
        <v>Court 2</v>
      </c>
      <c r="G22" s="55"/>
      <c r="H22" s="52"/>
      <c r="I22" s="1"/>
      <c r="J22" s="41"/>
    </row>
    <row r="23" spans="1:12" ht="13.5" thickBot="1" x14ac:dyDescent="0.25">
      <c r="A23" s="38"/>
      <c r="C23" s="38"/>
      <c r="D23" s="38"/>
      <c r="G23" s="64" t="str">
        <f>Info!$B$11</f>
        <v>Noon</v>
      </c>
      <c r="H23" s="53"/>
      <c r="I23" s="39"/>
      <c r="J23" s="42"/>
    </row>
    <row r="24" spans="1:12" ht="14.25" thickTop="1" thickBot="1" x14ac:dyDescent="0.25">
      <c r="B24" s="39" t="str">
        <f>Info2!$D$5</f>
        <v xml:space="preserve"> </v>
      </c>
      <c r="C24" s="39"/>
      <c r="D24" s="39"/>
      <c r="F24" t="s">
        <v>69</v>
      </c>
      <c r="G24" s="38"/>
      <c r="H24" s="62"/>
      <c r="I24" s="54"/>
    </row>
    <row r="25" spans="1:12" ht="13.5" thickTop="1" x14ac:dyDescent="0.2">
      <c r="B25" t="s">
        <v>101</v>
      </c>
      <c r="D25" s="40"/>
      <c r="G25" s="46"/>
      <c r="H25" s="52"/>
      <c r="I25" s="1"/>
    </row>
    <row r="26" spans="1:12" ht="13.5" thickBot="1" x14ac:dyDescent="0.25">
      <c r="C26" s="47" t="s">
        <v>174</v>
      </c>
      <c r="D26" s="41"/>
      <c r="E26" s="39"/>
      <c r="F26" s="39"/>
      <c r="G26" s="39"/>
      <c r="H26" s="52"/>
      <c r="I26" s="1"/>
    </row>
    <row r="27" spans="1:12" ht="13.5" thickTop="1" x14ac:dyDescent="0.2">
      <c r="C27" s="65" t="str">
        <f>Info!$A$17</f>
        <v>Court 2</v>
      </c>
      <c r="D27" s="64" t="str">
        <f>Info!$B$10</f>
        <v>11 am</v>
      </c>
      <c r="E27" s="47"/>
    </row>
    <row r="28" spans="1:12" ht="13.5" thickBot="1" x14ac:dyDescent="0.25">
      <c r="B28" s="39" t="str">
        <f>Info2!$G$5</f>
        <v xml:space="preserve"> </v>
      </c>
      <c r="C28" s="39"/>
      <c r="D28" s="42"/>
    </row>
    <row r="29" spans="1:12" ht="13.5" thickTop="1" x14ac:dyDescent="0.2">
      <c r="B29" t="s">
        <v>104</v>
      </c>
    </row>
    <row r="30" spans="1:12" x14ac:dyDescent="0.2">
      <c r="A30" s="38"/>
      <c r="B30" s="44"/>
      <c r="C30" s="38"/>
      <c r="D30" s="38"/>
    </row>
    <row r="31" spans="1:12" x14ac:dyDescent="0.2">
      <c r="E31" s="38"/>
      <c r="F31" s="38"/>
      <c r="G31" s="38"/>
      <c r="H31" s="46"/>
      <c r="I31" s="46"/>
    </row>
    <row r="33" spans="1:10" ht="13.5" thickBot="1" x14ac:dyDescent="0.25">
      <c r="E33" s="39" t="str">
        <f>Info2!$H$5</f>
        <v xml:space="preserve"> </v>
      </c>
      <c r="F33" s="39"/>
      <c r="G33" s="39"/>
    </row>
    <row r="34" spans="1:10" ht="14.25" thickTop="1" thickBot="1" x14ac:dyDescent="0.25">
      <c r="E34" s="72" t="s">
        <v>170</v>
      </c>
      <c r="F34" s="73"/>
      <c r="G34" s="45"/>
      <c r="H34" s="52"/>
      <c r="I34" s="1"/>
    </row>
    <row r="35" spans="1:10" ht="13.5" thickTop="1" x14ac:dyDescent="0.2">
      <c r="G35" s="1"/>
      <c r="H35" s="52"/>
      <c r="I35" s="1"/>
    </row>
    <row r="36" spans="1:10" x14ac:dyDescent="0.2">
      <c r="F36" s="65" t="str">
        <f>Info!$A$18</f>
        <v>Court 3</v>
      </c>
      <c r="G36" s="46"/>
      <c r="H36" s="52"/>
      <c r="I36" s="1"/>
    </row>
    <row r="37" spans="1:10" ht="13.5" thickBot="1" x14ac:dyDescent="0.25">
      <c r="A37" s="38" t="s">
        <v>88</v>
      </c>
      <c r="C37" s="38" t="s">
        <v>87</v>
      </c>
      <c r="D37" s="38"/>
      <c r="G37" s="64" t="str">
        <f>Info!$B$11</f>
        <v>Noon</v>
      </c>
      <c r="H37" s="53"/>
      <c r="I37" s="39"/>
      <c r="J37" s="39"/>
    </row>
    <row r="38" spans="1:10" ht="14.25" thickTop="1" thickBot="1" x14ac:dyDescent="0.25">
      <c r="B38" s="39" t="str">
        <f>Info2!$I$5</f>
        <v xml:space="preserve"> </v>
      </c>
      <c r="C38" s="39"/>
      <c r="D38" s="39"/>
      <c r="F38" t="s">
        <v>69</v>
      </c>
      <c r="G38" s="46"/>
      <c r="H38" s="62"/>
      <c r="I38" s="54"/>
    </row>
    <row r="39" spans="1:10" ht="13.5" thickTop="1" x14ac:dyDescent="0.2">
      <c r="B39" s="47" t="s">
        <v>171</v>
      </c>
      <c r="D39" s="40"/>
      <c r="F39" s="38"/>
      <c r="G39" s="46"/>
      <c r="H39" s="52"/>
      <c r="I39" s="1"/>
    </row>
    <row r="40" spans="1:10" ht="13.5" thickBot="1" x14ac:dyDescent="0.25">
      <c r="C40" s="47" t="s">
        <v>177</v>
      </c>
      <c r="D40" s="41"/>
      <c r="E40" s="39"/>
      <c r="F40" s="39"/>
      <c r="G40" s="39"/>
      <c r="H40" s="52"/>
      <c r="I40" s="1"/>
    </row>
    <row r="41" spans="1:10" ht="13.5" thickTop="1" x14ac:dyDescent="0.2">
      <c r="C41" s="65" t="str">
        <f>Info!$A$18</f>
        <v>Court 3</v>
      </c>
      <c r="D41" s="64" t="str">
        <f>Info!$B$10</f>
        <v>11 am</v>
      </c>
      <c r="E41" s="47"/>
    </row>
    <row r="42" spans="1:10" ht="13.5" thickBot="1" x14ac:dyDescent="0.25">
      <c r="B42" s="39" t="str">
        <f>Info2!$J$5</f>
        <v xml:space="preserve"> </v>
      </c>
      <c r="C42" s="39"/>
      <c r="D42" s="42"/>
    </row>
    <row r="43" spans="1:10" ht="13.5" thickTop="1" x14ac:dyDescent="0.2">
      <c r="B43" s="47" t="s">
        <v>172</v>
      </c>
    </row>
  </sheetData>
  <phoneticPr fontId="6" type="noConversion"/>
  <pageMargins left="0.75" right="0.75" top="1" bottom="1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Info</vt:lpstr>
      <vt:lpstr>A</vt:lpstr>
      <vt:lpstr>16P2</vt:lpstr>
      <vt:lpstr>Info2</vt:lpstr>
      <vt:lpstr>8OAA1</vt:lpstr>
      <vt:lpstr>8OBB2</vt:lpstr>
      <vt:lpstr>8Oaa3</vt:lpstr>
      <vt:lpstr>Info3</vt:lpstr>
      <vt:lpstr>Brackets</vt:lpstr>
      <vt:lpstr>Sheet11</vt:lpstr>
      <vt:lpstr>Info</vt:lpstr>
      <vt:lpstr>Brackets!Print_Area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2015-03-17T19:06:42Z</cp:lastPrinted>
  <dcterms:created xsi:type="dcterms:W3CDTF">2004-04-30T01:29:35Z</dcterms:created>
  <dcterms:modified xsi:type="dcterms:W3CDTF">2015-04-26T14:30:03Z</dcterms:modified>
</cp:coreProperties>
</file>